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era2\Desktop\Glosas 4to Trimestre 2025\"/>
    </mc:Choice>
  </mc:AlternateContent>
  <xr:revisionPtr revIDLastSave="0" documentId="8_{CA2DB7B9-45DC-48D1-8C7A-607DBA1E1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definedNames>
    <definedName name="__bookmark_1">Report!$A$3:$AD$366</definedName>
    <definedName name="_xlnm._FilterDatabase" localSheetId="0" hidden="1">Report!$A$3:$AD$364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11" i="1" l="1"/>
  <c r="R202" i="1" l="1"/>
  <c r="R229" i="1"/>
  <c r="R321" i="1"/>
  <c r="AD166" i="1"/>
  <c r="R234" i="1"/>
  <c r="R323" i="1"/>
  <c r="R345" i="1"/>
  <c r="R361" i="1"/>
  <c r="R247" i="1"/>
  <c r="R336" i="1"/>
  <c r="R334" i="1"/>
  <c r="R335" i="1"/>
  <c r="R332" i="1" l="1"/>
  <c r="R189" i="1"/>
  <c r="R192" i="1"/>
  <c r="R270" i="1"/>
  <c r="R259" i="1"/>
  <c r="R258" i="1"/>
  <c r="R257" i="1"/>
  <c r="R256" i="1"/>
  <c r="R255" i="1"/>
  <c r="R254" i="1"/>
  <c r="R253" i="1"/>
  <c r="R252" i="1"/>
  <c r="R261" i="1"/>
  <c r="R260" i="1"/>
  <c r="R326" i="1"/>
  <c r="R180" i="1"/>
  <c r="R179" i="1"/>
  <c r="R246" i="1"/>
  <c r="R284" i="1"/>
  <c r="R283" i="1"/>
  <c r="R282" i="1"/>
  <c r="R357" i="1"/>
  <c r="R358" i="1"/>
  <c r="R205" i="1"/>
  <c r="R359" i="1"/>
  <c r="R360" i="1"/>
  <c r="R236" i="1"/>
  <c r="R242" i="1"/>
  <c r="R237" i="1"/>
  <c r="R214" i="1"/>
  <c r="R152" i="1"/>
  <c r="R151" i="1"/>
  <c r="AD147" i="1"/>
  <c r="R147" i="1" s="1"/>
  <c r="AD149" i="1"/>
  <c r="R149" i="1" s="1"/>
  <c r="R331" i="1"/>
  <c r="R322" i="1"/>
  <c r="R317" i="1"/>
  <c r="R316" i="1"/>
  <c r="R315" i="1"/>
  <c r="R287" i="1"/>
  <c r="R286" i="1"/>
  <c r="R285" i="1"/>
  <c r="R281" i="1"/>
  <c r="R280" i="1"/>
  <c r="R279" i="1"/>
  <c r="R276" i="1"/>
  <c r="R275" i="1"/>
  <c r="R249" i="1"/>
  <c r="R183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0" i="1"/>
  <c r="R148" i="1"/>
  <c r="R146" i="1"/>
  <c r="R144" i="1"/>
  <c r="R143" i="1"/>
  <c r="R140" i="1"/>
  <c r="R139" i="1"/>
  <c r="R138" i="1"/>
  <c r="R136" i="1"/>
  <c r="R133" i="1"/>
  <c r="R132" i="1"/>
  <c r="R131" i="1"/>
  <c r="R130" i="1"/>
  <c r="R129" i="1"/>
  <c r="R127" i="1"/>
  <c r="R126" i="1"/>
  <c r="R125" i="1"/>
  <c r="R123" i="1"/>
  <c r="R121" i="1"/>
  <c r="R120" i="1"/>
  <c r="R119" i="1"/>
  <c r="R118" i="1"/>
  <c r="R116" i="1"/>
  <c r="R115" i="1"/>
  <c r="R114" i="1"/>
  <c r="R113" i="1"/>
  <c r="R112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5" i="1"/>
  <c r="R34" i="1"/>
  <c r="R32" i="1"/>
  <c r="R31" i="1"/>
  <c r="R30" i="1"/>
  <c r="R29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07" i="1"/>
  <c r="R198" i="1"/>
  <c r="AA366" i="1"/>
  <c r="Z137" i="1"/>
  <c r="R137" i="1" s="1"/>
  <c r="Y366" i="1"/>
  <c r="X306" i="1"/>
  <c r="W135" i="1"/>
  <c r="R135" i="1" s="1"/>
  <c r="W122" i="1"/>
  <c r="R122" i="1" s="1"/>
  <c r="W124" i="1"/>
  <c r="R124" i="1" s="1"/>
  <c r="Z366" i="1" l="1"/>
  <c r="V117" i="1"/>
  <c r="R117" i="1" s="1"/>
  <c r="V28" i="1"/>
  <c r="R28" i="1" s="1"/>
  <c r="V134" i="1"/>
  <c r="R134" i="1" s="1"/>
  <c r="V111" i="1"/>
  <c r="R111" i="1" s="1"/>
  <c r="V142" i="1"/>
  <c r="R142" i="1" s="1"/>
  <c r="V33" i="1"/>
  <c r="R33" i="1" s="1"/>
  <c r="V80" i="1"/>
  <c r="R80" i="1" s="1"/>
  <c r="V141" i="1"/>
  <c r="R141" i="1" s="1"/>
  <c r="V128" i="1"/>
  <c r="R128" i="1" s="1"/>
  <c r="V62" i="1"/>
  <c r="R62" i="1" s="1"/>
  <c r="V145" i="1"/>
  <c r="R145" i="1" s="1"/>
  <c r="V36" i="1"/>
  <c r="R36" i="1" s="1"/>
  <c r="X366" i="1" l="1"/>
  <c r="W366" i="1"/>
  <c r="V366" i="1"/>
  <c r="U366" i="1"/>
  <c r="T366" i="1"/>
  <c r="S366" i="1"/>
  <c r="R330" i="1" l="1"/>
  <c r="R364" i="1" l="1"/>
  <c r="R348" i="1" l="1"/>
  <c r="AC366" i="1" l="1"/>
  <c r="R338" i="1" l="1"/>
  <c r="R339" i="1" l="1"/>
  <c r="R349" i="1"/>
  <c r="R350" i="1"/>
  <c r="R355" i="1"/>
  <c r="R356" i="1"/>
  <c r="R333" i="1"/>
  <c r="R351" i="1"/>
  <c r="R344" i="1"/>
  <c r="R363" i="1"/>
  <c r="R354" i="1"/>
  <c r="R346" i="1"/>
  <c r="R340" i="1"/>
  <c r="R342" i="1"/>
  <c r="R341" i="1"/>
  <c r="R353" i="1"/>
  <c r="R352" i="1"/>
  <c r="R337" i="1"/>
  <c r="R343" i="1"/>
  <c r="R347" i="1"/>
  <c r="R329" i="1"/>
  <c r="R319" i="1"/>
  <c r="R310" i="1"/>
  <c r="R309" i="1"/>
  <c r="R307" i="1"/>
  <c r="R301" i="1"/>
  <c r="R289" i="1"/>
  <c r="R188" i="1"/>
  <c r="R318" i="1"/>
  <c r="R328" i="1"/>
  <c r="R320" i="1"/>
  <c r="R272" i="1"/>
  <c r="R245" i="1"/>
  <c r="R298" i="1"/>
  <c r="R208" i="1"/>
  <c r="R314" i="1"/>
  <c r="R327" i="1"/>
  <c r="R324" i="1"/>
  <c r="R271" i="1" l="1"/>
  <c r="R297" i="1" l="1"/>
  <c r="R306" i="1" l="1"/>
  <c r="R308" i="1"/>
  <c r="R305" i="1"/>
  <c r="R304" i="1"/>
  <c r="R303" i="1"/>
  <c r="R302" i="1"/>
  <c r="R300" i="1"/>
  <c r="R299" i="1"/>
  <c r="R295" i="1"/>
  <c r="R294" i="1"/>
  <c r="R293" i="1"/>
  <c r="R292" i="1"/>
  <c r="R291" i="1"/>
  <c r="R290" i="1"/>
  <c r="R288" i="1"/>
  <c r="R278" i="1"/>
  <c r="R277" i="1"/>
  <c r="R268" i="1"/>
  <c r="R267" i="1"/>
  <c r="R265" i="1"/>
  <c r="R264" i="1"/>
  <c r="R263" i="1"/>
  <c r="R262" i="1"/>
  <c r="R251" i="1"/>
  <c r="R240" i="1"/>
  <c r="R238" i="1"/>
  <c r="R235" i="1"/>
  <c r="R233" i="1"/>
  <c r="R232" i="1"/>
  <c r="R231" i="1"/>
  <c r="R230" i="1"/>
  <c r="R228" i="1"/>
  <c r="R224" i="1"/>
  <c r="R221" i="1"/>
  <c r="R216" i="1"/>
  <c r="R213" i="1"/>
  <c r="R212" i="1"/>
  <c r="R210" i="1"/>
  <c r="R199" i="1"/>
  <c r="R244" i="1"/>
  <c r="R296" i="1"/>
  <c r="R274" i="1"/>
  <c r="R273" i="1"/>
  <c r="R266" i="1"/>
  <c r="R250" i="1"/>
  <c r="R248" i="1"/>
  <c r="R243" i="1"/>
  <c r="R241" i="1"/>
  <c r="R239" i="1"/>
  <c r="R227" i="1"/>
  <c r="R226" i="1"/>
  <c r="R225" i="1"/>
  <c r="R223" i="1"/>
  <c r="R222" i="1"/>
  <c r="R220" i="1"/>
  <c r="R219" i="1"/>
  <c r="R218" i="1"/>
  <c r="R217" i="1"/>
  <c r="R215" i="1"/>
  <c r="R209" i="1"/>
  <c r="R206" i="1"/>
  <c r="R204" i="1"/>
  <c r="R203" i="1"/>
  <c r="R201" i="1"/>
  <c r="R200" i="1"/>
  <c r="R197" i="1"/>
  <c r="R196" i="1"/>
  <c r="R195" i="1"/>
  <c r="R194" i="1"/>
  <c r="R193" i="1"/>
  <c r="R191" i="1"/>
  <c r="R190" i="1"/>
  <c r="R187" i="1"/>
  <c r="R186" i="1"/>
  <c r="R185" i="1"/>
  <c r="R184" i="1"/>
  <c r="R182" i="1"/>
  <c r="R313" i="1"/>
  <c r="R312" i="1"/>
  <c r="R211" i="1"/>
  <c r="AB366" i="1"/>
  <c r="R181" i="1" l="1"/>
  <c r="R325" i="1"/>
  <c r="R269" i="1"/>
  <c r="R366" i="1" l="1"/>
  <c r="AD366" i="1"/>
  <c r="Q366" i="1" l="1"/>
</calcChain>
</file>

<file path=xl/sharedStrings.xml><?xml version="1.0" encoding="utf-8"?>
<sst xmlns="http://schemas.openxmlformats.org/spreadsheetml/2006/main" count="5258" uniqueCount="777">
  <si>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</si>
  <si>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</si>
  <si>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</si>
  <si>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</si>
  <si>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</si>
  <si>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</si>
  <si>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</si>
  <si>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</si>
  <si>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</si>
  <si>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</si>
  <si>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</si>
  <si>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Servicio Responsable</t>
  </si>
  <si>
    <t>Ministerio</t>
  </si>
  <si>
    <t>Unidad Técnica</t>
  </si>
  <si>
    <t>Fuente de Financiamiento</t>
  </si>
  <si>
    <t>Descriptor(es)</t>
  </si>
  <si>
    <t>Total Asignado</t>
  </si>
  <si>
    <t>Pagado
Enero</t>
  </si>
  <si>
    <t>Pagado
Febrero</t>
  </si>
  <si>
    <t>Pagado
Marzo</t>
  </si>
  <si>
    <t>Pagado
Abril</t>
  </si>
  <si>
    <t>Pagado
Mayo</t>
  </si>
  <si>
    <t>Pagado
Junio</t>
  </si>
  <si>
    <t>24.01.300.01-1</t>
  </si>
  <si>
    <t>OTRO</t>
  </si>
  <si>
    <t>EL BARRIO 18 DE SEPTIEMBRE CELEBRANDO EN COMUNIDAD</t>
  </si>
  <si>
    <t>Sin Rate</t>
  </si>
  <si>
    <t>Al Sector Privado (24.01)</t>
  </si>
  <si>
    <t>Ejecución</t>
  </si>
  <si>
    <t>Comunal</t>
  </si>
  <si>
    <t>MAGALLANES</t>
  </si>
  <si>
    <t>PUNTA ARENAS</t>
  </si>
  <si>
    <t>EDUCACION, CULTURA Y PATRIMONIO</t>
  </si>
  <si>
    <t>Gobierno Regional Región de Magallanes y de la Antártica Chilena</t>
  </si>
  <si>
    <t>Gobiernos Regionales</t>
  </si>
  <si>
    <t>FNDR</t>
  </si>
  <si>
    <t>CULTURA</t>
  </si>
  <si>
    <t>24.01.300.01-10</t>
  </si>
  <si>
    <t>TERCER FESTIVAL DEL CANTAR VESPERTINO</t>
  </si>
  <si>
    <t>24.01.300.01-11</t>
  </si>
  <si>
    <t>JOSÉ BOHR RECORRE SU TIERRA, GIRA REGIONAL OBRA DE TEATRO "CENIZAS DE UN LARGO VIAJE"</t>
  </si>
  <si>
    <t>24.01.300.01-13</t>
  </si>
  <si>
    <t>"CONOCIENDO NUESTRA REGIÓN Y HACIENDO VOLAR LA IMAGINACIÓN"</t>
  </si>
  <si>
    <t>24.01.300.01-14</t>
  </si>
  <si>
    <t>CELEBREMOS A SANTA CECILIA</t>
  </si>
  <si>
    <t>ULTIMA ESPERANZA</t>
  </si>
  <si>
    <t>NATALES</t>
  </si>
  <si>
    <t>24.01.300.01-16</t>
  </si>
  <si>
    <t>16° FESTIVAL DE ARTES CIELOS DEL INFINITO</t>
  </si>
  <si>
    <t>ANTARTICA CHILENA</t>
  </si>
  <si>
    <t>CABO DE HORNOS</t>
  </si>
  <si>
    <t>24.01.300.01-18</t>
  </si>
  <si>
    <t>HOGAR DEL NIÑO MIRAFLORES: 100 AÑOS DE HISTORIA</t>
  </si>
  <si>
    <t>24.01.300.01-2</t>
  </si>
  <si>
    <t>SHOW NACIONAL CIRCENSE PARA PRIMERA INFANCIA DE PORVENIR</t>
  </si>
  <si>
    <t>TIERRA DEL FUEGO</t>
  </si>
  <si>
    <t>PORVENIR</t>
  </si>
  <si>
    <t>24.01.300.01-22</t>
  </si>
  <si>
    <t>OBRA DE ARTES ESCÉNICAS, EN REALIDAD VIRTUAL 360 HISTORIAS URBANAS</t>
  </si>
  <si>
    <t>24.01.300.01-23</t>
  </si>
  <si>
    <t>VIVA SEPTIEMBRE</t>
  </si>
  <si>
    <t>24.01.300.01-25</t>
  </si>
  <si>
    <t>PINTANDO ILUSIONES</t>
  </si>
  <si>
    <t>24.01.300.01-27</t>
  </si>
  <si>
    <t>TALLER DE PIANO PARA PRINCIPIANTES: MELODÍAS NATALINAS</t>
  </si>
  <si>
    <t>24.01.300.01-28</t>
  </si>
  <si>
    <t>GALA ORQUESTA DE CAMARA DE SANTIAGO</t>
  </si>
  <si>
    <t>24.01.300.01-3</t>
  </si>
  <si>
    <t>XXVIII CAMPEONATO NACIONAL JUVENIL DE CUECA E INTERCAMBIO CULTURAL "TODO CHILE EN LA PATAGONIA CAPITAL DE LA CUECA JUVENIL"</t>
  </si>
  <si>
    <t>24.01.300.01-37</t>
  </si>
  <si>
    <t>LIBROS ABIERTOS</t>
  </si>
  <si>
    <t>24.01.300.01-38</t>
  </si>
  <si>
    <t>ALBORADA DE VERSOS AL FIN DEL MUNDO}</t>
  </si>
  <si>
    <t>24.01.300.01-40</t>
  </si>
  <si>
    <t>ITINERANCIA FESTIVAL HUMOR BAJO 0º 2024</t>
  </si>
  <si>
    <t>24.01.300.01-41</t>
  </si>
  <si>
    <t>EVENTO CULTURAL - CELEBRANDO LAS FIESTAS PATRIAS CON EL COMITÉ DE DAMAS DEL ROTARY CLUB AUSTRAL</t>
  </si>
  <si>
    <t>24.01.300.01-45</t>
  </si>
  <si>
    <t>CANCIONES DEL AUSTRO: DIFUSION DEL PATRIMONIO REGIONAL</t>
  </si>
  <si>
    <t>24.01.300.01-48</t>
  </si>
  <si>
    <t>CONSERVANDO LAS RAICES MUSICALES DE LA REGION DE MAGALLANES A TRAVES DE UN LIBRO DE COMPOSICIONES: CANCIONES DEL FIN DEL MUNDO SEGUNDA EDICION PUERTO NATALES</t>
  </si>
  <si>
    <t>24.01.300.01-49</t>
  </si>
  <si>
    <t>MANUAL DE AJEDREZ</t>
  </si>
  <si>
    <t>Punta Arenas</t>
  </si>
  <si>
    <t>24.01.300.01-8</t>
  </si>
  <si>
    <t>JOVENES TALENTOS DE MAGALLANES, EL CONTINENTE BLANCO</t>
  </si>
  <si>
    <t>24.01.300.01-9</t>
  </si>
  <si>
    <t>RECETARIO DE COCINA ANCENTRAL</t>
  </si>
  <si>
    <t>24.01.300.02-1</t>
  </si>
  <si>
    <t>CONTINUAMOS CON LA INICIACION Y FORMACION EN EL FUTBOL PARA LOS NIÑOS  Y NIÑAS CON LA ESCUELA DEL CLUB 18 DE SEPTIEMBRE DE PORVENIR 2024</t>
  </si>
  <si>
    <t>DEPORTES</t>
  </si>
  <si>
    <t>ADMINISTRACION DEPORTE Y RECREACION</t>
  </si>
  <si>
    <t>24.01.300.02-10</t>
  </si>
  <si>
    <t>SEGUNDA VERSION ESCUELA DE ESPECIALIZACION DE TENIMESISTAS EN LA COMUNA DE NATALES 2024.</t>
  </si>
  <si>
    <t>24.01.300.02-100</t>
  </si>
  <si>
    <t>Premiación de los torneos de clausura del 2024</t>
  </si>
  <si>
    <t>Natales</t>
  </si>
  <si>
    <t>24.01.300.02-104</t>
  </si>
  <si>
    <t>PARTICIPACION EN FINAL NACIONAL DEL TORNEO 2024 DE LA LIGA NACIONAL DE GOALBALL</t>
  </si>
  <si>
    <t>Porvenir</t>
  </si>
  <si>
    <t>24.01.300.02-107</t>
  </si>
  <si>
    <t>NACIONAL XCM MTB 2024</t>
  </si>
  <si>
    <t>24.01.300.02-113</t>
  </si>
  <si>
    <t>PRIMER CAMPEONATO SUDAMERICANO FEMENINO DE NEWCOM</t>
  </si>
  <si>
    <t>24.01.300.02-14</t>
  </si>
  <si>
    <t>LIGA DE TENIS DE MESA ESCOLAR Y DE ADULTOS PUERTO NATALES 2024.</t>
  </si>
  <si>
    <t>24.01.300.02-16</t>
  </si>
  <si>
    <t>FORMACION EN EL FUTBOL como estilo de vida saludable PARA NIÑOS Y NIÑAS DE 8 A 14 AÑOS</t>
  </si>
  <si>
    <t>24.01.300.02-18</t>
  </si>
  <si>
    <t>CAMPEONATO DE FUTSAL ESCOLAR DAMAS Y VARONES  INSUCO 2024</t>
  </si>
  <si>
    <t>24.01.300.02-19</t>
  </si>
  <si>
    <t>PARTICIPACION EN CAMPEONATO NACIONAL DE MAXIBASQUETBOL 2024 VARONES – CATEGORIA 60 años y más</t>
  </si>
  <si>
    <t>24.01.300.02-2</t>
  </si>
  <si>
    <t>DETECCIÓN DE FUTUROS TALENTOS DEPORTIVOS DE LEVANTAMIENTO DE PESAS EN ESCUELAS DE PUNTA ARENAS</t>
  </si>
  <si>
    <t>24.01.300.02-22</t>
  </si>
  <si>
    <t>'"competencia  adulto e infantil Septiembre a diciembre 2024"</t>
  </si>
  <si>
    <t>24.01.300.02-24</t>
  </si>
  <si>
    <t>PARTICIPACION EN el CAMPEONATO  de voleibol 2024 en la comuna de punta arenas</t>
  </si>
  <si>
    <t>24.01.300.02-28</t>
  </si>
  <si>
    <t>escuela formativa de futbol y futsal el pinguino</t>
  </si>
  <si>
    <t>24.01.300.02-34</t>
  </si>
  <si>
    <t>CICLETADA FAMILIAR BARRIO 18 DE SEPTIEMBRE</t>
  </si>
  <si>
    <t>24.01.300.02-38</t>
  </si>
  <si>
    <t>FORMAR E INICIAR PESISTAS EN ESCUELAS DE PUNTA ARENAS</t>
  </si>
  <si>
    <t>24.01.300.02-39</t>
  </si>
  <si>
    <t>Escuelas de basquetbol FUTURAS GENERACIONES c.d.español</t>
  </si>
  <si>
    <t>24.01.300.02-4</t>
  </si>
  <si>
    <t>Participación en Competencias 2024 CLub de NATACION PUNTA ARENAS</t>
  </si>
  <si>
    <t>24.01.300.02-41</t>
  </si>
  <si>
    <t>EL FÚTBOL  y futsal FORMATIVO  COMO HERRAMIENTA DE DESARROLLO INTEGRAL para LOS NIÑOS Y NIÑAS DE 8 A 14 AÑOS</t>
  </si>
  <si>
    <t>24.01.300.02-42</t>
  </si>
  <si>
    <t>Participación Equipo de Competición de Esquí Club Andino de Punta Arenas en el Campeonato INTERSUR 2024</t>
  </si>
  <si>
    <t>24.01.300.02-5</t>
  </si>
  <si>
    <t>DESARROLLEMOS HABItos de vida saludable por medio del futbol infantil para niños  de la comuna</t>
  </si>
  <si>
    <t>24.01.300.02-50</t>
  </si>
  <si>
    <t>segunda corrida familiar barrio comercial 18</t>
  </si>
  <si>
    <t>24.01.300.02-52</t>
  </si>
  <si>
    <t>campeonato de futsal escolar liceo industrial " manuel pillino barrientos"</t>
  </si>
  <si>
    <t>24.01.300.02-53</t>
  </si>
  <si>
    <t>Muestra DE EDUCACION FISICA 2024 ESCUELA ESPECIAL ROTARIO PAUL HARRIS.</t>
  </si>
  <si>
    <t>24.01.300.02-58</t>
  </si>
  <si>
    <t>PREPARACION FISICA EN CANCHA PARA TODAS LAS SERIES DEL CLUB DEPORTIVO CAMILO HENRIQUEZ</t>
  </si>
  <si>
    <t>24.01.300.02-6</t>
  </si>
  <si>
    <t>campeonato de futsal femenino internacional copa "anita aguila"</t>
  </si>
  <si>
    <t>24.01.300.02-60</t>
  </si>
  <si>
    <t>Organización de Competencia Circuito Patagónico Austral de Natación campeonato internacional 20 Años Club de Natacíón Punta Arenas</t>
  </si>
  <si>
    <t>24.01.300.02-63</t>
  </si>
  <si>
    <t>"Nadadores del Fin del Mundo: Representando a Magallanes en Competencias Nacionales"</t>
  </si>
  <si>
    <t>24.01.300.02-64</t>
  </si>
  <si>
    <t>copa vladimiro mimica 2024</t>
  </si>
  <si>
    <t>24.01.300.02-66</t>
  </si>
  <si>
    <t>Guantes jovenes</t>
  </si>
  <si>
    <t>24.01.300.02-68</t>
  </si>
  <si>
    <t>PARTICIPACION EN CAMPEONATO DE FUTBOL LIGA POPULAR 2024</t>
  </si>
  <si>
    <t>24.01.300.02-75</t>
  </si>
  <si>
    <t>copa gobierno regional 2024</t>
  </si>
  <si>
    <t>24.01.300.02-76</t>
  </si>
  <si>
    <t>TALLER FORMATIVO CLUB ACADEMIA AGD STUDIO</t>
  </si>
  <si>
    <t>24.01.300.02-77</t>
  </si>
  <si>
    <t>representacion regional en liga nacional de menores de voleibol 2024 categoria sub17 varones</t>
  </si>
  <si>
    <t>24.01.300.02-81</t>
  </si>
  <si>
    <t>Segunda fecha fenae magallanes</t>
  </si>
  <si>
    <t>24.01.300.02-84</t>
  </si>
  <si>
    <t>campeonato de aniversario club de judo pudeto</t>
  </si>
  <si>
    <t>24.01.300.02-87</t>
  </si>
  <si>
    <t>CAMPEONATO DE FUTBOL INTERNACIONAL, bienvenidos a la casa del bianconero IX edicion, copa gobierno regional</t>
  </si>
  <si>
    <t>24.01.300.02-88</t>
  </si>
  <si>
    <t>campeonato clausura 2024 series menores</t>
  </si>
  <si>
    <t>24.01.300.02-95</t>
  </si>
  <si>
    <t>5ta Versión del Campeonato Oficial de Basquetbol</t>
  </si>
  <si>
    <t>24.01.300.02-97</t>
  </si>
  <si>
    <t>representacion regional en liga nacional de menores de voleibol 2024 categoria sub15 damas</t>
  </si>
  <si>
    <t>24.01.300.02-98</t>
  </si>
  <si>
    <t>Escalada para adolescentes</t>
  </si>
  <si>
    <t>24.01.300.02-99</t>
  </si>
  <si>
    <t>TALLER DE JUDO-AVANZANDO EN EL DESARROLLO DEL JUDO EN LA REGIÓN</t>
  </si>
  <si>
    <t>SOCIAL</t>
  </si>
  <si>
    <t>24.01.300.03-10</t>
  </si>
  <si>
    <t>AGUA</t>
  </si>
  <si>
    <t>24.01.300.03-100</t>
  </si>
  <si>
    <t>TALLER DE MANUALIDADES 2024</t>
  </si>
  <si>
    <t>24.01.300.03-103</t>
  </si>
  <si>
    <t>Arcilla Literaria: Escritura y pensamiento creativo</t>
  </si>
  <si>
    <t>24.01.300.03-109</t>
  </si>
  <si>
    <t>entrega de canastas familiares para sindicato kawesqar mapuche y gente de mar, sector san juan</t>
  </si>
  <si>
    <t>24.01.300.03-111</t>
  </si>
  <si>
    <t>conociendo NUESTRA HERMOSA REGIÓN CON LOS adultos      mayores,   VECINOS Y VECINAS DE VILLA LAS NIEVES</t>
  </si>
  <si>
    <t>24.01.300.03-112</t>
  </si>
  <si>
    <t>junta de vecinos 24 robert fitz roy realiza turismo social regional</t>
  </si>
  <si>
    <t>24.01.300.03-115</t>
  </si>
  <si>
    <t>aventuras sin edad, isabel riquelme</t>
  </si>
  <si>
    <t>24.01.300.03-116</t>
  </si>
  <si>
    <t>Aprendiendo en familia a Compostar y cuidar mi medioambiente</t>
  </si>
  <si>
    <t>24.01.300.03-119</t>
  </si>
  <si>
    <t>Actividades Recreativas, Educativas, Físicas y AYUDA SOCIAL para personas privadas de libertad del Centro Penitenciario de Punta Arenas</t>
  </si>
  <si>
    <t>24.01.300.03-122</t>
  </si>
  <si>
    <t>"EL CUIDADO DE LOS QUE CUIDAN".</t>
  </si>
  <si>
    <t>24.01.300.03-124</t>
  </si>
  <si>
    <t>CONOCIENDO NUESTRA REGIÓN</t>
  </si>
  <si>
    <t>24.01.300.03-127</t>
  </si>
  <si>
    <t>CABALGANDO HACIA LA INCLUSION</t>
  </si>
  <si>
    <t>24.01.300.03-128</t>
  </si>
  <si>
    <t>Turismo social a la provincia de ultima esperanza para adultos mayores del club social de adulto mayor vivir y crear de punta arenas</t>
  </si>
  <si>
    <t>24.01.300.03-129</t>
  </si>
  <si>
    <t>Cuidandonos y conociendo nuestra región</t>
  </si>
  <si>
    <t>24.01.300.03-13</t>
  </si>
  <si>
    <t>APOYANDO AL  PACIENTE HOSPITALIZADO Y USUARIOS DEL HOSPITAL CLINICO</t>
  </si>
  <si>
    <t>24.01.300.03-131</t>
  </si>
  <si>
    <t>Conociendo nuestra region a traves de turismo social con nuestras niñas del club deportivo sporteam y sus familias</t>
  </si>
  <si>
    <t>24.01.300.03-133</t>
  </si>
  <si>
    <t>FORTALECIENDO NUESTRA SALUD MENTAL VIAJANDO POR LA REGIÓN</t>
  </si>
  <si>
    <t>24.01.300.03-138</t>
  </si>
  <si>
    <t>CONECTANDO CON LAS MARAVILLAS DE NUESTRA REGION ,CON MUJERES  EN LA RUTA AL FIN DEL MUNDO</t>
  </si>
  <si>
    <t>24.01.300.03-141</t>
  </si>
  <si>
    <t>conociendo la region a traves deL turismo social para JUGADORES ADULTOS MAYORES del CD JORGE TORO DE PUNTA ARENAS</t>
  </si>
  <si>
    <t>24.01.300.03-142</t>
  </si>
  <si>
    <t>Agrupación de artesanos manos unidas realiza turismo social regional</t>
  </si>
  <si>
    <t>24.01.300.03-148</t>
  </si>
  <si>
    <t>bARRIO COMERCIAL 18 SE AVENTURA A CONOCER SU REGION</t>
  </si>
  <si>
    <t>24.01.300.03-150</t>
  </si>
  <si>
    <t>CONOCIENDO UN NUEVO DESTINO EN NUESTRA REGIÓN</t>
  </si>
  <si>
    <t>24.01.300.03-151</t>
  </si>
  <si>
    <t>MEJORAMIENTO EN LA CALIDAD DE ATENCION PARA USUARIOS DE LOS CENTROS DE REHABILITACION MEDIANTE LA INCORPORACION DE TECONOLGIAS AVANZADAS</t>
  </si>
  <si>
    <t>24.01.300.03-152</t>
  </si>
  <si>
    <t>MEJORAMIENTO EN LA CALIDAD DE ATENCION MEDIANTE LA INCORPORACION DE EQUIPO Y EQUIPAMIENTO PARA LOS CENTRO DE REHABILITACION CLUB DE LEONES CRUZ DEL SUR</t>
  </si>
  <si>
    <t>24.01.300.03-153</t>
  </si>
  <si>
    <t>SECTORES ORGANIZADOS PERIURBANOS RECIBEN CANASTAS</t>
  </si>
  <si>
    <t>24.01.300.03-16</t>
  </si>
  <si>
    <t>MEJORANDO Y CUIDANDO SU SALUD</t>
  </si>
  <si>
    <t>24.01.300.03-23</t>
  </si>
  <si>
    <t>APOYO ASISTENCIAL DOMICILIARIO A PACIENTES CON DEPENDENCIA</t>
  </si>
  <si>
    <t>24.01.300.03-25</t>
  </si>
  <si>
    <t>MEJORAMIENTO DE LA CALIDAD CURACIONES EN DOMICILIO USUARIOS DEPENDIENTES DE LA COMUNA DE PUNTA ARENAS</t>
  </si>
  <si>
    <t>24.01.300.03-28</t>
  </si>
  <si>
    <t>"SUEÑOS SOBRE RUEDAS,OTRA FORMA DE CAMINAR: Adquisición de sillas de RuedaS para personas con discapacidad en la Comuna de Natales".-</t>
  </si>
  <si>
    <t>24.01.300.03-30</t>
  </si>
  <si>
    <t>LA VEJEZ NO ES AMBICION, SOLO PEDIMOS UNA MEJOR CALIDAD DE VIDA</t>
  </si>
  <si>
    <t>24.01.300.03-31</t>
  </si>
  <si>
    <t>Beneficiando a adultos mayores vulnerables</t>
  </si>
  <si>
    <t>24.01.300.03-34</t>
  </si>
  <si>
    <t>“ UNA CANASTA POR UNA SONRISA”</t>
  </si>
  <si>
    <t>24.01.300.03-35</t>
  </si>
  <si>
    <t>Agrupación vecinal sendero del andino lleva calor al hogar</t>
  </si>
  <si>
    <t>24.01.300.03-41</t>
  </si>
  <si>
    <t>herramientas para un mejor desarrollo de la infancia</t>
  </si>
  <si>
    <t>24.01.300.03-45</t>
  </si>
  <si>
    <t>"Actividad Social, Familias Vulnerables"</t>
  </si>
  <si>
    <t>24.01.300.03-5</t>
  </si>
  <si>
    <t>AYUDANDO CON LEÑA A LOS VECINOS DE LA JUNTA DE VECINOS, VIRGEN DE LA COVADONGA</t>
  </si>
  <si>
    <t>24.01.300.03-52</t>
  </si>
  <si>
    <t>pueblos originarios mejora la vision de sus vecinos</t>
  </si>
  <si>
    <t>24.01.300.03-55</t>
  </si>
  <si>
    <t>Manos que cuidan; fortaleciendo el bienestar de usuarios pertenecientes al Programa Punta Arenas te Cuida</t>
  </si>
  <si>
    <t>24.01.300.03-56</t>
  </si>
  <si>
    <t>turismo social a torres del paine con los ninos y jovenes de la agrupacion amadown de punta arenas</t>
  </si>
  <si>
    <t>24.01.300.03-58</t>
  </si>
  <si>
    <t>Por una alimentacion y cuidado saludable</t>
  </si>
  <si>
    <t>24.01.300.03-59</t>
  </si>
  <si>
    <t>Weche Pepiukelén mirando al futuro</t>
  </si>
  <si>
    <t>24.01.300.03-60</t>
  </si>
  <si>
    <t>Canasta, familia feliz</t>
  </si>
  <si>
    <t>24.01.300.03-68</t>
  </si>
  <si>
    <t>canastas de esperanza</t>
  </si>
  <si>
    <t>24.01.300.03-71</t>
  </si>
  <si>
    <t>cONFECCIONANDO NUESTRAS VIVAS, PARA UN FUTURO MEJOR</t>
  </si>
  <si>
    <t>24.01.300.03-75</t>
  </si>
  <si>
    <t>Estimulación sensorial, motora, linguistica y comunicativa para niñeces en situación de discapacidad</t>
  </si>
  <si>
    <t>24.01.300.03-79</t>
  </si>
  <si>
    <t>APOYANDO EL BIENESTAR DE NUESTROS USUARIOS CON DEPENDENCIA LEVE Y MODERADA DEL CESFAM DR. JUAN DAMIANOVIC</t>
  </si>
  <si>
    <t>24.01.300.03-8</t>
  </si>
  <si>
    <t>OPERATIVOS DE ELECTROS Y PODOLOGIA Y ATENCION EN EXAMENES DE GLICEMIA, COLESTEROL Y HEMOGLOBINA A LA COMUNIDAD</t>
  </si>
  <si>
    <t>24.01.300.03-80</t>
  </si>
  <si>
    <t>Apoyo social solidario a familias de niños niñas y adolescentes en contextos de vulnerabilidad social</t>
  </si>
  <si>
    <t>24.01.300.03-83</t>
  </si>
  <si>
    <t>Taller de TELAR Y CONFECCIÓN DE PIECERAS Y BORDADOS</t>
  </si>
  <si>
    <t>24.01.300.03-86</t>
  </si>
  <si>
    <t>SENDERISMO AÑOS DORADOS NUEVOS RUMBOS</t>
  </si>
  <si>
    <t>24.01.300.03-9</t>
  </si>
  <si>
    <t>Capacitación de socorros en ambientes agrestes.</t>
  </si>
  <si>
    <t>24.01.300.03-93</t>
  </si>
  <si>
    <t>misioneros acompañandoles siempre</t>
  </si>
  <si>
    <t>24.01.300.03-96</t>
  </si>
  <si>
    <t>con dignidad nos acompañamos.</t>
  </si>
  <si>
    <t>24.01.300.03-99</t>
  </si>
  <si>
    <t>CONOCIENDO NUESTRA REGION</t>
  </si>
  <si>
    <t>24.01.300.04-1</t>
  </si>
  <si>
    <t>CIBERCUIDADO ESCOLAR: PROMOVIENDO UN ENTORNO SEGURO EN EL MUNDO DIGITAL</t>
  </si>
  <si>
    <t>SEGURIDAD PUBLICA</t>
  </si>
  <si>
    <t>SEGURIDAD CIUDADANA</t>
  </si>
  <si>
    <t>24.01.300.04-2</t>
  </si>
  <si>
    <t>SISTEMA DE SEGURIDAD PARA JARDIN INFANTIL ARCO IRIS</t>
  </si>
  <si>
    <t>24.01.300.04-3</t>
  </si>
  <si>
    <t>LOMAS CONECTADO</t>
  </si>
  <si>
    <t>Provincial</t>
  </si>
  <si>
    <t>INTERCOMUNAL</t>
  </si>
  <si>
    <t>24.01.300.04-4</t>
  </si>
  <si>
    <t>RAICES DE IGUALDAD: PREVENCION DE LA VIOLENCIA DE GENERO A TRAVES DE LA EDUCACION Y SENSIBILIDAD SOCIAL</t>
  </si>
  <si>
    <t>24.01.300.05-1</t>
  </si>
  <si>
    <t>CULTIVANDO SUÑOS EN LA CORVI</t>
  </si>
  <si>
    <t>RECURSOS NATURALES Y MEDIO AMBIENTE</t>
  </si>
  <si>
    <t>MEDIO AMBIENTE</t>
  </si>
  <si>
    <t>24.01.300.05-2</t>
  </si>
  <si>
    <t>LO QUE LA NATURALEZA NOS ENSEÑA 2024</t>
  </si>
  <si>
    <t>24.01.300.05-3</t>
  </si>
  <si>
    <t>JUNTOS CUIDANDO NUESTRO ENTORNO</t>
  </si>
  <si>
    <t>24.01.300.05-4</t>
  </si>
  <si>
    <t>ADQUISICION DE INVERNADEROS MOVILES DE AUTOCONSUMO PARA SOCIOS DE LA AGRUPACION CUMBRES DE AGUA FRESCA Y CAPACITACION EN ELABORACION DE PLANTINES Y TRASPLANTE</t>
  </si>
  <si>
    <t>24.01.300.05-5</t>
  </si>
  <si>
    <t>SEMBRANDO FUTURO</t>
  </si>
  <si>
    <t>24.01.300.05-6</t>
  </si>
  <si>
    <t>FORMACION Y EDUCACION AMBIENTAL PARA NIÑOS Y NIÑAS PREESCOLAR DE LA COMUNA DE PUNTA ARENAS</t>
  </si>
  <si>
    <t>24.01.300.05-7</t>
  </si>
  <si>
    <t>TALLERES DE DIFUSION DEL SISTEMA KEYLINEDE COSECHA DE AGUA LLUVIA EN PUERTO NATALES</t>
  </si>
  <si>
    <t>24.01.300.05-8</t>
  </si>
  <si>
    <t>RE EDICION DEL LIBRO ROBALO: COMUNIDAD DE VIDA</t>
  </si>
  <si>
    <t>Cabo de Hornos</t>
  </si>
  <si>
    <t>24.01.300.06-1</t>
  </si>
  <si>
    <t>ANDAR ENTRE LIBROS: CRECEMOS ENTRE HISTORIAS Y JUEGOS</t>
  </si>
  <si>
    <t>MAGALLANES – Social</t>
  </si>
  <si>
    <t>24.01.300.06-2</t>
  </si>
  <si>
    <t>TODOS A BORDO: CELEBRANDO LOS DERECHOS DE LOS NIÑOS EN PUERTO EDEN</t>
  </si>
  <si>
    <t>24.01.300.06-3</t>
  </si>
  <si>
    <t>CAMPAMENTO DE LA BUENA ONDA EN TORRES DEL PAINE</t>
  </si>
  <si>
    <t>24.01.300.06-4</t>
  </si>
  <si>
    <t>EL SILBATO DEL FUTURO, ENTRENANDO A LA PROXIMA GENERACION DE ARBITRO</t>
  </si>
  <si>
    <t>24.01.300.06-5</t>
  </si>
  <si>
    <t>1° ESCUELA SOCIOCOMUNITARIADE LIDERAZGO JUVENILES</t>
  </si>
  <si>
    <t>24.01.300.07-1</t>
  </si>
  <si>
    <t>ESTERILIZACIONES EXCLUSIVAS DE FELINOS PARA EL CONTROL DE LA POBLACION EN LA CIUDAD DE PUNTA ARENAS</t>
  </si>
  <si>
    <t>MEDIO AMBIENTE,MAGALLANES – Recursos Naturales y Medio Ambiente</t>
  </si>
  <si>
    <t>24.01.300.07-2</t>
  </si>
  <si>
    <t>PROPORCIONAMIENTO DE ALIMENTACION Y ATENCIONES VETERINARIAS PARA MASCOTAS ENTRENADAS PARA EL APOYO EN LABORES DE BUSQUEDA, LOCALIZACION Y RESCATE DE PERSONAS EXTRAVIADAS</t>
  </si>
  <si>
    <t>24.01.300.07-3</t>
  </si>
  <si>
    <t>RESCATE, SEGUIMIENTO, ALIMENTACION Y ATENCION VETERINARIA PARA CANES ABANDONADOS D ELA CIUDAD DE PUNTA ARENAS</t>
  </si>
  <si>
    <t>24.01.300.13-1</t>
  </si>
  <si>
    <t>RAICES DE IGUALDAD:  PREVENCION DE LA VIOLENCIA DE GENERO A TRAVES DE LA EDUCACION Y SENSIBILIZACION SOCIAL</t>
  </si>
  <si>
    <t>SEGURIDAD CIUDADANA,MAGALLANES – Seguridad Pública</t>
  </si>
  <si>
    <t>24.03.004-1</t>
  </si>
  <si>
    <t>Muncipalidades - Subsidio de Operación de Sistemas de Autoenergía en zonas aisladas , Natales- Puerto Eden</t>
  </si>
  <si>
    <t>A Otras Entidades Públicas (24.03)</t>
  </si>
  <si>
    <t>ENERGIA</t>
  </si>
  <si>
    <t>SUBSIDIOS</t>
  </si>
  <si>
    <t>24.03.004-2</t>
  </si>
  <si>
    <t>Muncipalidades - Subsidio de Operación de Sistemas de Autoenergía en zonas aisladas , Rio Verde- Villa Ponsomby</t>
  </si>
  <si>
    <t>Rio Verde</t>
  </si>
  <si>
    <t>24.03.004-3</t>
  </si>
  <si>
    <t>Muncipalidades - Subsidio de Operación de Sistemas de Autoenergía en zonas aisladas , Torres del Paine- Cerro Guido</t>
  </si>
  <si>
    <t>Torres del Paine</t>
  </si>
  <si>
    <t>24.03.004-4</t>
  </si>
  <si>
    <t>Muncipalidades - Subsidio de Operación de Sistemas de Autoenergía en zonas aisladas , Timaukel- Villa Cameron</t>
  </si>
  <si>
    <t>Timaukel</t>
  </si>
  <si>
    <t>24.03.300.01-1</t>
  </si>
  <si>
    <t>JINETEADA EN PAMPA GUANACO</t>
  </si>
  <si>
    <t>TIMAUKEL</t>
  </si>
  <si>
    <t>CULTURA,MAGALLANES – Educación, Cultura y Patrimonio</t>
  </si>
  <si>
    <t>RIO VERDE</t>
  </si>
  <si>
    <t>PRIMAVERA</t>
  </si>
  <si>
    <t>24.03.300.01-12</t>
  </si>
  <si>
    <t>"vuelve la fiesta de la primavera A porvenir"</t>
  </si>
  <si>
    <t>24.03.300.01-13</t>
  </si>
  <si>
    <t>XXII VERSIÓN DEL FESTIVAL DE LA CANCIÓN RANCHERA EN PRIMAVERA</t>
  </si>
  <si>
    <t>24.03.300.01-16</t>
  </si>
  <si>
    <t>ROCK DE LOS AÑOS 60 Y BLUES EN TORRES DEL PAINE 2024</t>
  </si>
  <si>
    <t>TORRES DEL PAINE</t>
  </si>
  <si>
    <t>24.03.300.01-20</t>
  </si>
  <si>
    <t>tradiciones chilotas en torres del paine 2024</t>
  </si>
  <si>
    <t>24.03.300.01-21</t>
  </si>
  <si>
    <t>CONCIERTO DE TANGO</t>
  </si>
  <si>
    <t>24.03.300.01-23</t>
  </si>
  <si>
    <t>ENTRE TELÓN Y PIRUETAS: UN CIRCO EN PUERTO WILLIAMS</t>
  </si>
  <si>
    <t>24.03.300.01-27</t>
  </si>
  <si>
    <t>FESTIVAL DE LAS ARTES</t>
  </si>
  <si>
    <t>24.03.300.01-28</t>
  </si>
  <si>
    <t>CARNAVAL DE LA PRIMAVERA</t>
  </si>
  <si>
    <t>24.03.300.01-3</t>
  </si>
  <si>
    <t>formacion batucada municipal casa de la cultura</t>
  </si>
  <si>
    <t>24.03.300.01-30</t>
  </si>
  <si>
    <t>NAVIDAD CIUDADANA</t>
  </si>
  <si>
    <t>24.03.300.01-32</t>
  </si>
  <si>
    <t>antiguos fuegos Natalinos, relatos orales en la cocina</t>
  </si>
  <si>
    <t>24.03.300.01-34</t>
  </si>
  <si>
    <t>EVENTO DE CIERRE ANIVERSARIO 114 PUERTO NATALES</t>
  </si>
  <si>
    <t>24.03.300.01-4</t>
  </si>
  <si>
    <t>“FIESTA TÍPICA RIOVERDINA 2024”</t>
  </si>
  <si>
    <t>24.03.300.01-5</t>
  </si>
  <si>
    <t>Festival de esquila, comuna de laguna blanca</t>
  </si>
  <si>
    <t>LAGUNA BLANCA</t>
  </si>
  <si>
    <t>24.03.300.01-6</t>
  </si>
  <si>
    <t>jINETEADA RURAL, VILLA PUNTA DELGADA COMUNA DE SAN GREGORIO</t>
  </si>
  <si>
    <t>SAN GREGORIO</t>
  </si>
  <si>
    <t>24.03.300.01-7</t>
  </si>
  <si>
    <t>"PORVENIR CELEBRA EL MES DE La patria"</t>
  </si>
  <si>
    <t>DEPORTE RECREATIVO,MAGALLANES – Deportes</t>
  </si>
  <si>
    <t>24.03.300.02-10</t>
  </si>
  <si>
    <t>TRAIL INVIERNO SAN GREGORIO</t>
  </si>
  <si>
    <t>24.03.300.02-12</t>
  </si>
  <si>
    <t>CAMPEONATO RALLY COMUNA DE TORRES DEL PAINE TERCERA FECHA</t>
  </si>
  <si>
    <t>24.03.300.02-5</t>
  </si>
  <si>
    <t>X VERSION VUELTA CICLISTICA AL ESTRECHO</t>
  </si>
  <si>
    <t>SOCIAL,MAGALLANES – Social</t>
  </si>
  <si>
    <t>24.03.300.03-15</t>
  </si>
  <si>
    <t>Apoyo social en PAÑALES para adultos mayores y/O personas en situacion de DEPENDENCIA FUNCIONAL MODERADA O SEVERA DE ACUERDO AL RSH</t>
  </si>
  <si>
    <t>24.03.300.03-7</t>
  </si>
  <si>
    <t>ENTREGA DE AGUA POTABLE EN LOS SECTORES RURALES Y PERIURBANOS DE LA COMUNA DE PORVENIR.</t>
  </si>
  <si>
    <t>24.03.300.11-2</t>
  </si>
  <si>
    <t>NIÑOS Y NIÑAS DE 2 A 3 AÑOS DE LAS EXTENSIONES HORARIOAS DE JUNJI JUEGAN Y SE RECREAN</t>
  </si>
  <si>
    <t>BIP</t>
  </si>
  <si>
    <t>RESTAURACION Y NORMALIZACIÓN PRIMERA COMPAÑÍA DE BOMBEROS, PUNTA ARE</t>
  </si>
  <si>
    <t>RS</t>
  </si>
  <si>
    <t>Proyectos (31.02)</t>
  </si>
  <si>
    <t>Dirección de Arquitectura</t>
  </si>
  <si>
    <t>Prov.Puesta en Valor del Patrimonio</t>
  </si>
  <si>
    <t>BOMBEROS,Glosa Común GORE 2021 - 2022, Glosa 04 Subt. 29, 31, 33,Glosa Común GORE 2021 - 2022, Glosa 08 Subt. 29, 31, 33,(Prov. SUBDERE) Puesta en Valor del Patrimonio,Glosa Común GORE 2024, Glosa  02</t>
  </si>
  <si>
    <t>NORMALIZACION CESFAM 18 DE SEPTIEMBRE PUNTA ARENAS</t>
  </si>
  <si>
    <t>SALUD</t>
  </si>
  <si>
    <t>Servicio de Salud Magallanes</t>
  </si>
  <si>
    <t>Fondo de Desarrollo Local</t>
  </si>
  <si>
    <t>CONVENIO PROGRAMACION,CESFAM,MAGALLANES – Salud,Glosa Común GORE 2024, Glosa  02</t>
  </si>
  <si>
    <t>CONSTRUCCION INFRAEST. PORTUARIA MULTIPROPOSITO PUERTO WILLIAMS</t>
  </si>
  <si>
    <t>MULTISECTORIAL</t>
  </si>
  <si>
    <t>Dirección de Obras Portuarias</t>
  </si>
  <si>
    <t>Plan Especial de Desarrollo Zonas Extremas</t>
  </si>
  <si>
    <t>PLAN ZONAS EXTREMAS,Glosa Común GORE 2021 - 2022, Glosa 04 Subt. 29, 31, 33,Glosa Común GORE 2021 - 2022, Glosa 08 Subt. 29, 31, 33</t>
  </si>
  <si>
    <t>HABILITACION CONSTRUCCIÓN ARCHIVO Y BIBLIOTECA REGIONAL PUNTA ARENAS</t>
  </si>
  <si>
    <t>PLAN ZONAS EXTREMAS,(Prov. SUBDERE) Puesta en Valor del Patrimonio,MAGALLANES – Educación, Cultura y Patrimonio,Proyectos Emblemáticos Sectoriales</t>
  </si>
  <si>
    <t>REPOSICION BIBLIOTECA MUNICIPAL N° 114 COMUNA DE PUNTA ARENAS</t>
  </si>
  <si>
    <t>I. Municipalidad de Punta Arenas</t>
  </si>
  <si>
    <t>BIBLIOTECA,Glosa Común GORE 2021 - 2022, Glosa 04 Subt. 29, 31, 33,Glosa Común GORE 2021 - 2022, Glosa 08 Subt. 29, 31, 33</t>
  </si>
  <si>
    <t>CONSTRUCCION SEDE CENTRO DE REHABILITACION, PUERTO WILLIAMS</t>
  </si>
  <si>
    <t>I. Municipalidad de Cabo de Hornos</t>
  </si>
  <si>
    <t>REHAB. ADULTOS</t>
  </si>
  <si>
    <t>CONSTRUCCION AVDA. DALCAHUE, PUNTA ARENAS, XII REGION</t>
  </si>
  <si>
    <t>TRANSPORTE</t>
  </si>
  <si>
    <t>SERVIU Región de Magallanes y de la Antártica Chilena</t>
  </si>
  <si>
    <t>VIALIDAD URBANA,Glosa Común GORE 2021 - 2022, Glosa 04 Subt. 29, 31, 33,Glosa Común GORE 2021 - 2022, Glosa 08 Subt. 29, 31, 33,(Prov. SUBDERE) Ley N°20.378 - Fondo de Apoyo Regional (FAR)</t>
  </si>
  <si>
    <t>REPOSICION GIMNASIO Y MEJOR. ANEXOS COMPLEJO DEP. 18 SEP. P. A.</t>
  </si>
  <si>
    <t>Glosa Común GORE 2021 - 2022, Glosa 04 Subt. 29, 31, 33,Glosa Común GORE 2021 - 2022, Glosa 08 Subt. 29, 31, 33,GIMNASIO,(Prov. SUBDERE) Ley N°20.378 - Fondo de Apoyo Regional (FAR)</t>
  </si>
  <si>
    <t>REPOSICION PRIMERA COMPAÑÍA DE BOMBEROS, PUERTO NATALES</t>
  </si>
  <si>
    <t>Diseño</t>
  </si>
  <si>
    <t>BOMBEROS,MAGALLANES – Seguridad Pública</t>
  </si>
  <si>
    <t>CONSTRUCCION LOMAS DE BAQUEDANO 3ª ETAPA, PORVENIR</t>
  </si>
  <si>
    <t>VIVIENDA Y DESARROLLO URBANO</t>
  </si>
  <si>
    <t>VIVIENDAS SOCIALES,Glosa Común GORE 2021 - 2022, Glosa 04 Subt. 29, 31, 33,Glosa Común GORE 2021 - 2022, Glosa 08 Subt. 29, 31, 33,Fondo de Desarrollo Local</t>
  </si>
  <si>
    <t>CONSTRUCCION PROYECTO ELECTRICO PERIURBANO PONIENTE SECTOR ANDINO</t>
  </si>
  <si>
    <t>DISTRIBUCION,(Prov. SUBDERE) Energización</t>
  </si>
  <si>
    <t>Municipalidad de Porvenir – Adquisición camiones multipropósito y grúa, Comuna Porvenir (40056113-0)</t>
  </si>
  <si>
    <t>A Otras Entidades Públicas (33.03)</t>
  </si>
  <si>
    <t>I. Municipalidad de Porvenir</t>
  </si>
  <si>
    <t>Municipalidad de Porvenir – Reposición maquinarias de la Il. municipalidad de Porvenir (40048640-0)</t>
  </si>
  <si>
    <t>MEJORAMIENTO INFRAESTRUCTURA HABITACIONAL DE MONTAÑA EN  PNTP</t>
  </si>
  <si>
    <t>Corporación Nacional Forestal</t>
  </si>
  <si>
    <t>FONDEMA</t>
  </si>
  <si>
    <t>EDIFICACION PUBLICA,Glosa Común GORE 2021 - 2022, Glosa 04 Subt. 29, 31, 33,Glosa Común GORE 2021 - 2022, Glosa 08 Subt. 29, 31, 33,FONDEMA,Glosa Común GORE 2024, Glosa  02</t>
  </si>
  <si>
    <t>CONSTRUCCION CANCHA DE FÚTBOL OFICIAL Y OTRAS OBRAS, PARQUE DEPORTIVO BARRIO SUR, P. ARENAS</t>
  </si>
  <si>
    <t>Instituto Nacional de Deportes</t>
  </si>
  <si>
    <t>DEPORTE COMPETITIVO</t>
  </si>
  <si>
    <t>REPOSICION Y CONSTRUCCIÓN VEREDAS UNIDAD VECINAL N° 5 GENERAL BULNES, PUNTA ARENAS</t>
  </si>
  <si>
    <t>PROYECTOS DE PLAZAS CON JUEGOS INFANTIL.,Glosa Común GORE 2024, Glosa  04</t>
  </si>
  <si>
    <t>REPOSICION Y CONSTRUCCION VEREDAS POBLACION CARLOS IBAÑEZ, PUNTA ARENAS</t>
  </si>
  <si>
    <t>ACERAS Y SOLERAS</t>
  </si>
  <si>
    <t>MEJORAMIENTO VEREDAS Y SOTERRAMIENTO ELECTRIF. CALLE BORIES,TRAMO COLON-SARMIENTO, P.ARENAS</t>
  </si>
  <si>
    <t>ACERAS Y SOLERAS,Glosa Común GORE 2021 - 2022, Glosa 04 Subt. 29, 31, 33,Glosa Común GORE 2021 - 2022, Glosa 08 Subt. 29, 31, 33,RED ELECTRICA</t>
  </si>
  <si>
    <t>CONSTRUCCION CENTRO DE LA MUJER Y CASA DE ACOGIDA PUNTA ARENAS</t>
  </si>
  <si>
    <t>JUSTICIA</t>
  </si>
  <si>
    <t>CENTRO COMUNITARIO DE SALUD,Glosa Común GORE 2024, Glosa  02</t>
  </si>
  <si>
    <t>CONSTRUCCION PLAZA CÍVICA ZONA SUR PUNTA ARENAS</t>
  </si>
  <si>
    <t>PROYECTOS DE PLAZAS CON JUEGOS INFANTIL.</t>
  </si>
  <si>
    <t>CONSTRUCCION GIMNASIO ZAVATTARO, PORVENIR, TIERRA DEL FUEGO</t>
  </si>
  <si>
    <t>ADMINISTRACION DEPORTE Y RECREACION,FONDEMA,Glosa Común GORE 2024, Glosa  02</t>
  </si>
  <si>
    <t>REPOSICION SEDE VECINAL Nº 12 MANUEL CHAPARRO PUNTA ARENAS</t>
  </si>
  <si>
    <t>JUNTAS DE VECINOS</t>
  </si>
  <si>
    <t>CONSTRUCCION URBANIZACION LOTEOS FSEV 2017 SECTOR SUR PUNTA ARENAS</t>
  </si>
  <si>
    <t>Prov.Ley Nro 20.378 Transantiago</t>
  </si>
  <si>
    <t>CONVENIO PROGRAMACION,VIVIENDAS SOCIALES,Glosa Común GORE 2021 - 2022, Glosa 04 Subt. 29, 31, 33,Glosa Común GORE 2021 - 2022, Glosa 08 Subt. 29, 31, 33,(Prov. SUBDERE) Ley N°20.378 - Fondo de Apoyo Regional (FAR)</t>
  </si>
  <si>
    <t>AMPLIACION AMPLIACION POSTA SALUD, VILLA TEHUELCHES</t>
  </si>
  <si>
    <t>Laguna Blanca</t>
  </si>
  <si>
    <t>I. Municipalidad de Laguna Blanca</t>
  </si>
  <si>
    <t>Fondo Regional de Iniciativa Local (FRIL)</t>
  </si>
  <si>
    <t>ADQUISICION DE EQUIPOS AGROMETEOROLÓGICOS PARA MAGALLANES Y ANTÁRTICA CHILENA</t>
  </si>
  <si>
    <t>RS-GORE</t>
  </si>
  <si>
    <t>ADQUISICION DE ACTIVOS NO FINANCIEROS (29)</t>
  </si>
  <si>
    <t>INTERPROVINCIAL</t>
  </si>
  <si>
    <t>Subsecretaría de Agricultura</t>
  </si>
  <si>
    <t>SUBTÍTULO 29,DESARROLLO URBANO</t>
  </si>
  <si>
    <t>AMPLIACION Y MEJORAMIENTO SEDE JV NRO. 2 JUAN WILLIAMS, PUNTA ARENAS</t>
  </si>
  <si>
    <t>JUNTAS DE VECINOS,Glosa Común GORE 2024, Glosa  02</t>
  </si>
  <si>
    <t>CONSERVACION Y REMODELACION EX POSTA VILLA TEHUELCHES PARA FINES HABITACIONALES</t>
  </si>
  <si>
    <t>Fondo Regional de Iniciativa Local (FRIL),Glosa Común GORE 2021 - 2022, Glosa 04 Subt. 29, 31, 33,Glosa Común GORE 2021 - 2022, Glosa 08 Subt. 29, 31, 33,Glosa Común GORE 2021 - 2022, Glosa 07 Subt. 24, 33,Glosa Común GORE 2024, Glosa  02</t>
  </si>
  <si>
    <t>HABILITACION SERVICIOS PÚBLICOS PROVINCIALES EN EX HOSPITAL, PUERTO NATALES</t>
  </si>
  <si>
    <t>Glosa Común GORE 2021 - 2022, Glosa 04 Subt. 29, 31, 33,Glosa Común GORE 2021 - 2022, Glosa 08 Subt. 29, 31, 33,PROY.ESPECIALES DE SERVICIOS PUBLICOS,AMPLIACION CENTRO DE SALUD</t>
  </si>
  <si>
    <t>REPOSICION Y MEJORAMIENTO ESCALERAS URBANAS SECTOR FITZ ROY Y OTROS, PUNTA ARENAS</t>
  </si>
  <si>
    <t>ACTUALIZACION INVENTARIO PATRIMONIO CULTURAL INMUEBLE, REGION DE MAGALLANES</t>
  </si>
  <si>
    <t>Estudios Básicos (31.01)</t>
  </si>
  <si>
    <t>Glosa Común GORE 2021 - 2022, Glosa 04 Subt. 29, 31, 33,Glosa Común GORE 2021 - 2022, Glosa 08 Subt. 29, 31, 33,CENTRO CULTURAL,(Prov. SUBDERE) Puesta en Valor del Patrimonio,Glosa Común GORE 2024, Glosa  02</t>
  </si>
  <si>
    <t>MEJORAMIENTO AREAS VERDES SECTOR 3 PONIENTE CENTRO A, PUNTA ARENAS</t>
  </si>
  <si>
    <t>AREAS VERDES,Glosa Común GORE 2024, Glosa  02</t>
  </si>
  <si>
    <t>MEJORAMIENTO PLAZOLETA Y ESCALERA SECTOR RIO DE LA MANO, PUNTA ARENAS</t>
  </si>
  <si>
    <t>PLAZAS</t>
  </si>
  <si>
    <t>CONSTRUCCION SEDE SOCIAL JV LOS SUEÑOS DEL ANDINO, PUNTA ARENAS</t>
  </si>
  <si>
    <t>ORGANIZACIONES COMUNAT.Y SERV.COMUNALES,Glosa Común GORE 2024, Glosa  02</t>
  </si>
  <si>
    <t>MEJORAMIENTO VELATORIO Y CEMENTERIO MUNICIPAL, NATALES</t>
  </si>
  <si>
    <t>I. Municipalidad de Natales</t>
  </si>
  <si>
    <t>MEJORAMIENTO CALLE CARLOS CONDELL PONIENTE, COMUNA PUNTA ARENAS.</t>
  </si>
  <si>
    <t>VIALIDAD INTERMEDIA,Glosa Común GORE 2024, Glosa  02</t>
  </si>
  <si>
    <t>MEJORAMIENTO AVANZADA SANITARIA, VILLA CERRO GUIDO, TORRES DEL PAINE</t>
  </si>
  <si>
    <t>I. Municipalidad de Torres del Paine</t>
  </si>
  <si>
    <t>MEJORAMIENTO CALLE CAPITÁN JUAN GUILLERMOS, COMUNA PUNTA ARENAS.</t>
  </si>
  <si>
    <t>MEJORAMIENTO CALLE CORONEL JOSÉ DE LOS SANTOS MARDONES, COMUNA PUNTA ARENAS.</t>
  </si>
  <si>
    <t>REPOSICION 1RA COMISARIA CARABINEROS PUNTA ARENAS</t>
  </si>
  <si>
    <t>CARABINEROS</t>
  </si>
  <si>
    <t>MEJORAMIENTO MEJORAMIENTO PUEBLO ARTESANAL ETHERH AIKE Y OTROS, NATALES</t>
  </si>
  <si>
    <t>MEJORAMIENTO MULTICANCHAS ESTADIO MUNICIPAL, PUERTO WILLIAMS</t>
  </si>
  <si>
    <t/>
  </si>
  <si>
    <t>Fondo Regional de Iniciativa Local (FRIL),Glosa Común GORE 2024, Glosa  02</t>
  </si>
  <si>
    <t>CONSTRUCCION SALA CALDERAS Y BODEGA DE LEÃ¿A ESC. I. CARRERA PINTO, TIMAUKEL</t>
  </si>
  <si>
    <t>I. Municipalidad de Timaukel</t>
  </si>
  <si>
    <t>MEJORAMIENTO SEDE COMUNITARIA ORGANIZACIONES SOCIALES Y CULTURALES, PUNTA ARENAS</t>
  </si>
  <si>
    <t>ORGANIZACIONES COMUNAT.Y ,Glosa Común GORE 2024, Glosa  02</t>
  </si>
  <si>
    <t>CONSTRUCCION VIVIENDA EDUCACION - VILLA TEHUELCHES</t>
  </si>
  <si>
    <t>MEJORAMIENTO AREA VERDE LOTEO LOMAS DE BAQUEDANO 2, COMUNA DE PORVENIR</t>
  </si>
  <si>
    <t>MEJORAMIENTO CANCHAS PASTO SINTÉTICO PUERTO NATALES</t>
  </si>
  <si>
    <t>REPOSICION Y AMPLIACION PASARELAS SECTOR ALTO, PUERTO EDEN, NATALES.</t>
  </si>
  <si>
    <t>TERRITORIOS INSULARES,Glosa Común GORE 2024, Glosa  02</t>
  </si>
  <si>
    <t>MEJORAMIENTO GALPÓN CULTURAL Y DEPORTIVO SECTOR LOTE B, CERRO SOMBRERO</t>
  </si>
  <si>
    <t>Primavera</t>
  </si>
  <si>
    <t>I. Municipalidad de Primavera</t>
  </si>
  <si>
    <t>ANALISIS ZONA DE INTERES PUBLICO SECTOR SUR, PUNTA ARENAS</t>
  </si>
  <si>
    <t>ESTUDIOS</t>
  </si>
  <si>
    <t>CONSTRUCCION RED DE GAS NATURAL SECTOR ANDINO, PUNTA ARENAS</t>
  </si>
  <si>
    <t>VIALIDAD URBANA,GAS NATURAL,(Prov. SUBDERE) Ley N°20.378 - Fondo de Apoyo Regional (FAR),Glosa Común GORE 2024, Glosa  02,Glosa Común GORE 2024, Glosa  09,Glosa Común GORE 2025 Glosa 16.09 – Fondo de Apoyo al Trasporte Público y Conectividad Regional</t>
  </si>
  <si>
    <t>REPOSICION Y CONSTRUCCIÓN DIVERSAS VEREDAS UNIDADES VECINALES NRO 23, 30 Y 31, PUNTA ARENAS</t>
  </si>
  <si>
    <t>MEJORAMIENTO AVENIDA BULNES, SECTOR MONUMENTO AL OVEJERO, PUNTA ARENAS</t>
  </si>
  <si>
    <t>MONUMENTO</t>
  </si>
  <si>
    <t>CONSTRUCCION PLAZAS DE JUEGOS INFANTILES, PUERTO EDÉN</t>
  </si>
  <si>
    <t>PLAN ZONAS REZAGADAS,Glosa Común GORE 2024, Glosa  02</t>
  </si>
  <si>
    <t>TRANSFERENCIA PARA EL FUNCIONAMIENTO DE LA CORPORACIÓN DE DESARROLLO DE MAGALLANES Y DE LA ANTÁRTICA CHILENA</t>
  </si>
  <si>
    <t>CORPORACION</t>
  </si>
  <si>
    <t>ACTUALIZACION PLAN REGULADOR DE PUNTA ARENAS</t>
  </si>
  <si>
    <t>DESARROLLO URBANO</t>
  </si>
  <si>
    <t>CONSTRUCCION PASEO PEATONAL VILLA CERRO GUIDO, COMUNA TORRES DEL PAINE</t>
  </si>
  <si>
    <t>REPOSICION EDIFICIO CONSISTORIAL COMUNA DE TIMAUKEL, PAMPA GUANACO.</t>
  </si>
  <si>
    <t>CONSTRUCCION EDIFICIOS PUBLICOS,Glosa Común GORE 2024, Glosa  02</t>
  </si>
  <si>
    <t>REPOSICION PUESTO CONTROL CARABINEROS, SECTOR KON AIKEN, PUNTA ARENAS</t>
  </si>
  <si>
    <t>MAGALLANES – Seguridad Pública,Glosa Común GORE 2024, Glosa  02</t>
  </si>
  <si>
    <t>CONSTRUCCION CENTRO INTEGRAL FAMILIAR DE CERRO SOMBRERO, COMUNA DE PRIMAVERA</t>
  </si>
  <si>
    <t>ADQUISICION EQUIPAMIENTO TECNOLÓGICO PARA ANÁLISIS E INTELIGENCIA POLICIAL DE MAGALLANES</t>
  </si>
  <si>
    <t>Policía de Investigaciones de Chile</t>
  </si>
  <si>
    <t>SEGURIDAD CIUDADANA,Glosa Común GORE 2024, Glosa  02</t>
  </si>
  <si>
    <t>REPOSICION EQUIPOS PARA LA UNIDAD DE OFTALMOLOGIA HCM</t>
  </si>
  <si>
    <t>Regional</t>
  </si>
  <si>
    <t>SUBTÍTULO 29,Glosa Común GORE 2024, Glosa  02</t>
  </si>
  <si>
    <t>MEJORAMIENTO DE PLAZA GARCIA HURTADO DE MENDOZA CON HUGO DAUDET, PUNTA ARENAS</t>
  </si>
  <si>
    <t>CONSERVACION FACHADA Y MURO MEDIANERO PREFECTURA DE CARABINEROS DE PUNTA ARENAS</t>
  </si>
  <si>
    <t>PUESTA EN VALOR PATRIMONIAL</t>
  </si>
  <si>
    <t>CONSTRUCCION SISTEMA DE ALCANTARILLADO SECTOR PAMPA REDONDA BAJO, PUNTA ARENAS</t>
  </si>
  <si>
    <t>RECURSOS HIDRICOS</t>
  </si>
  <si>
    <t>ALCANTARILLADO,Glosa Común GORE 2025 Glosa 16.09 – Fondo de Apoyo al Trasporte Público y Conectividad Regional</t>
  </si>
  <si>
    <t>CONSTRUCCION RED GAS NATURAL OJO BUENO - CALAFATE - ROBLEDAL, PUNTA ARENAS</t>
  </si>
  <si>
    <t>GAS NATURAL</t>
  </si>
  <si>
    <t>MEJORAMIENTO MULTICANCHA PJE. JOSÉ DE MORALEDA POBL. EL OVEJERO, PUNTA ARENAS</t>
  </si>
  <si>
    <t>MULTICANCHA,Glosa Común GORE 2024, Glosa  02</t>
  </si>
  <si>
    <t>CONSERVACION CUARTEL PROVISORIO 1A. CÍA DE BOMBEROS, PUNTA ARENAS</t>
  </si>
  <si>
    <t>CONVENIO PROGRAMACION,VIVIENDAS SOCIALES</t>
  </si>
  <si>
    <t>CONSTRUCCION LOMAS DEL BOSQUE 3 LOTEO</t>
  </si>
  <si>
    <t>CONSTRUCCION LOMAS DEL BOSQUE 5 LOTEO</t>
  </si>
  <si>
    <t>CONSTRUCCION LOMAS DEL BOSQUE 4 LOTEO</t>
  </si>
  <si>
    <t>CONSTRUCCION LOMAS DEL BOSQUE 6 LOTEO</t>
  </si>
  <si>
    <t>MEJORAMIENTO PLAZA DE JUEGOS PLAN AUSTRAL, CERRO SOMBRERO</t>
  </si>
  <si>
    <t>CONSTRUCCION PLAZA VILLA LOS APENINOS, PUNTA ARENAS</t>
  </si>
  <si>
    <t>MEJORAMIENTO PLAZA MARGOT DUHALDE SOTOMAYOR, PUNTA ARENAS</t>
  </si>
  <si>
    <t>PLAZAS,Glosa Común GORE 2024, Glosa  02</t>
  </si>
  <si>
    <t>MEJORAMIENTO AMPLIACIÓN Y MEJORAMIENTO TERMINAL DE BUSES, VPD</t>
  </si>
  <si>
    <t>San Gregorio</t>
  </si>
  <si>
    <t>I. Municipalidad de San Gregorio</t>
  </si>
  <si>
    <t>CONSTRUCCION CONSTRUCCIÓN PLAZA DEL OVEJERO, VPD</t>
  </si>
  <si>
    <t>REPOSICION REPOSICIÓN Y CONST. DE REFUGIOS PEATONALES ROTONDA BULNES Y AV. ESPAÑA, P.ARENAS</t>
  </si>
  <si>
    <t>PASEOS PEATONALES,Glosa Común GORE 2024, Glosa  02</t>
  </si>
  <si>
    <t>CONSTRUCCION HITO DE ACCESO PERCY Y MEJORAMIENTO DE HITO ONAISIN , COMUNA DE PRIMAVERA.</t>
  </si>
  <si>
    <t>CONSERVACION Y MEJORAMIENTO POLIDEPORTIVO MUNICIPAL, NATALES</t>
  </si>
  <si>
    <t>CONSTRUCCION ELECTRIFICACIÓN RURAL SECTOR RINCÓN CHILENO LYNCH, CAMINOS 18 - 19, PUNTA ARENAS</t>
  </si>
  <si>
    <t>ELECTRIFICACION,Glosa Común GORE 2025 Glosa 16.09 – Fondo de Apoyo al Trasporte Público y Conectividad Regional</t>
  </si>
  <si>
    <t>REPOSICION SEDE SOCIAL JJVV N1 SECTOR SUR, VILLA TEHUELCHES</t>
  </si>
  <si>
    <t>CONSERVACION SEDE SOCIAL JJ.VV. N20, PUNTA ARENAS</t>
  </si>
  <si>
    <t>REPOSICION PLAZA POBLACIÓN JOHN WILLIAMS DE LA COMUNA DE PORVENIR</t>
  </si>
  <si>
    <t>MEJORAMIENTO ÁREA VERDE CENTRAL, BARRIO EUSEBIO LILLO-CUMBRES PATAGÓNICAS, PUNTA ARENAS</t>
  </si>
  <si>
    <t>MEJORAMIENTO SEDE Y ENTORNO JV NRO 36 EL PINGÜINO, PUNTA ARENAS</t>
  </si>
  <si>
    <t>MEJORAMIENTO MEJORAMIENTO AREA VERDE POBLACIÓN PEDRO AGUIRRE CERDA, COMUNA DE PORVENIR</t>
  </si>
  <si>
    <t>CONSTRUCCION PARADERO  BUS RURAL PAMPA GUANACO</t>
  </si>
  <si>
    <t>CONSTRUCCION SALA DE USO MULTIPLE DEPORTIVA, PAMPA GUANACO</t>
  </si>
  <si>
    <t>CONSTRUCCION REFUGIO PARA TURISTAS PAMPA GUANACO</t>
  </si>
  <si>
    <t>ADQUISICION EQUIPO PROTECCIÓN PERSONAL PARA BOMBEROS REG. DE MAG</t>
  </si>
  <si>
    <t>Al Sector Privado (33.01)</t>
  </si>
  <si>
    <t>Bomberos</t>
  </si>
  <si>
    <t>BOMBEROS</t>
  </si>
  <si>
    <t>REPOSICION Y CONSTRUCCIÓN DE REFUGIOS PEATONALES VILLA SELKNAM, PUNTA ARENAS</t>
  </si>
  <si>
    <t>CONSTRUCCION SKATEPARK MARTIN PESCADOR, PUERTO WILLIAMS</t>
  </si>
  <si>
    <t>MEJORAMIENTO CANCHA CLUB DEPORTIVO ISLA RIESCO, COMUNA DE RÍO VERDE</t>
  </si>
  <si>
    <t>I. Municipalidad de Rio Verde</t>
  </si>
  <si>
    <t>CONSERVACION SEDE COMUNITARIA CERRO SOMBRERO, COMUNA DE PRIMAVERA</t>
  </si>
  <si>
    <t>REPOSICION Y ADQUISICIÓN EQUIPOS UNIDAD DE OTORRINOLARINGOLOGÍA HCM</t>
  </si>
  <si>
    <t>SUBTÍTULO 29</t>
  </si>
  <si>
    <t>ACTUALIZACION PLAN REGULADOR COMUNA DE SAN GREGORIO</t>
  </si>
  <si>
    <t>PLAN REGULADOR COMUNAL</t>
  </si>
  <si>
    <t>TRANSFERENCIA EMERGENCIA SANITARIA VARIOS SECTORES, COMUNA P. ARENAS</t>
  </si>
  <si>
    <t>PROGRAMA MANEJO RECURSOS HIDRICOS</t>
  </si>
  <si>
    <t>CONSTRUCCION BASE BRIGADA CONTRA INCENDIOS Y CENTRO DE INFORMACIONES , SAN JUAN</t>
  </si>
  <si>
    <t>CONSTRUCCION EDIFICIOS PUBLICOS</t>
  </si>
  <si>
    <t>CONSERVACION SEDE JV N38 AVES AUSTRALES, PUNTA ARENAS</t>
  </si>
  <si>
    <t>ADQUISICION TERRENOS PARA AMPLIACIÓN RECINTO FRANCO, PUNTA ARENAS</t>
  </si>
  <si>
    <t>TURISMO Y COMERCIO</t>
  </si>
  <si>
    <t>HABILITACION TERRENO Y DEMOLICIÓN EX HOSPITAL REGIONAL DR. LAUTARO NAVARRO</t>
  </si>
  <si>
    <t>Servicios Generales (22.08)</t>
  </si>
  <si>
    <t>Acceso a la Salud Pública</t>
  </si>
  <si>
    <t>REPOSICION MAQUINA PISANIEVE CENTRO DE ESQUI, PUNTA ARENAS</t>
  </si>
  <si>
    <t>REPOSICION CALLE VALDIVIA DE PUERTO NATALES</t>
  </si>
  <si>
    <t>VIALIDAD INTERMEDIA</t>
  </si>
  <si>
    <t>MEJORAMIENTO DELEGACION MUNICIPAL Y OBRAS COMPLEMENTARIAS PASARELAS Y BORDE COSTERO, PTO EDEN</t>
  </si>
  <si>
    <t>CONSTRUCCION CONSTRUCCION SENDEROS CEMENTERIO MUNICIPAL, COMUNA DE PORVENIR</t>
  </si>
  <si>
    <t>CONSERVACION DE DIFERENTES ELEMENTOS Y EQUIPAMIENTO URBANO EN AVENIDA COSTANERA DEL ESTRECHO</t>
  </si>
  <si>
    <t>MEJORAMIENTO CAMINO ACCESO ALBERGUE MUNICIPAL, LOTE B CERRO SOMBRERO</t>
  </si>
  <si>
    <t>REPOSICION E INSTALACION DE EQUIPAMIENTO URBANO SECTOR COSTANERA, NATALES</t>
  </si>
  <si>
    <t>CONSTRUCCION PLAZA RECREATIVA PLAN AUSTRAL, VILLA PUNTA DELGADA</t>
  </si>
  <si>
    <t>CONSTRUCCION ALBERGUE DEPORTIVO, VILLA PUNTA DELGADA</t>
  </si>
  <si>
    <t>REPOSICION Y MEJORAMIENTO MULTICANCHA CALLE SARMIENTO, NATALES</t>
  </si>
  <si>
    <t>CONSERVACION TRES MODULOS MUNICIPALES AVDA. COSTANERA DEL ESTRECHO P ARENAS</t>
  </si>
  <si>
    <t>CONSTRUCCION ESPACIO PUBLICO BORDE COSTERO ISLA RIESCO, COMUNA DE RÍO VERDE</t>
  </si>
  <si>
    <t>AMPLIACION Y MEJORAMIENTO COMEDOR COMUNITARIO, VILLA CERRO CASTILLO, TORRES DEL PAINE</t>
  </si>
  <si>
    <t>CONSERVACION DE PINTURA EXTERIOR CESFAM DR. MATEO BENCUR, PUNTA ARENAS</t>
  </si>
  <si>
    <t>CONSERVACION Y MEJORAMIENTO SALÃ¿Â¿N DE EVENTOS GABRIELA MISTRAL, COMUNA DE TORRES DEL PAINE</t>
  </si>
  <si>
    <t>MEJORAMIENTO PLAZA JUEGOS POBLACION VILLA TORRES DEL PAINE, NATALES</t>
  </si>
  <si>
    <t>CONSTRUCCION SEÑALETICA VERTICAL SECTOR PERIURBANO, NATALES</t>
  </si>
  <si>
    <t>HABILITACION LUMINARIAS AUTOSUSTENTABLES EN BORDE COSTERO ISLA RIESCO, COMUNA DE RÍO VERDE</t>
  </si>
  <si>
    <t>CONSTRUCCION MIRADOR ARTESANAL ALBATROS, PUERTO WILLIAMS</t>
  </si>
  <si>
    <t>CONSTRUCCION TERRAZAS HUMEDAL HUAIRAVO, PUERTO WILLIAMS</t>
  </si>
  <si>
    <t>CONSTRUCCION MURAL BIENVENIDA A PUERTO WILLIAMS</t>
  </si>
  <si>
    <t>CONSTRUCCION PLAZA DE BOLSILLO PAMPA GUANACO</t>
  </si>
  <si>
    <t>CONSTRUCCION MULTICANCHA PAMPA GUANACO</t>
  </si>
  <si>
    <t>CONSERVACION Y MEJORAMIENTO SALA DE ENSAYO DE ARTES ESCENICAS, VILLA TEHUELCHES</t>
  </si>
  <si>
    <t>CONSERVACION PINTURA DE DIVERSAS MULTICANCHAS EN LA COMUNA DE PUNTA ARENAS</t>
  </si>
  <si>
    <t>MULTICANCHA</t>
  </si>
  <si>
    <t>DIVISIÓN DE DESARROLLO REGIONAL - SUBDERE</t>
  </si>
  <si>
    <t>DEPARTAMENTO DE GESTIÓN DE INVERSIONES REGIONALES</t>
  </si>
  <si>
    <t>UNIDAD DE APOYO AL GASTO PÚBLICO</t>
  </si>
  <si>
    <t>Pagado
Julio</t>
  </si>
  <si>
    <t>CONSTRUCCION CENTRO DE GESTION DE RESIDUOS SOLIDOS, TIERRA DEL FUEGO</t>
  </si>
  <si>
    <t>PLAN ZONAS EXTREMAS,Glosa Común GORE 2021 - 2022, Glosa 04 Subt. 29, 31, 33,Glosa Común GORE 2021 - 2022, Glosa 08 Subt. 29, 31, 33,Glosa Común GORE 2024, Glosa  02</t>
  </si>
  <si>
    <t>MEJORAMIENTO CALLE EUSEBIO LILLO SUR, COMUNA PUNTA ARENAS</t>
  </si>
  <si>
    <t>CONSTRUCCION PUENTE RANCAGUA - C. VIDELA, PUNTA ARENAS. XII REGIÓN</t>
  </si>
  <si>
    <t>VIALIDAD URBANA ESTRUCTURANTE,Glosa Común GORE 2021 - 2022, Glosa 04 Subt. 29, 31, 33,Glosa Común GORE 2021 - 2022, Glosa 08 Subt. 29, 31, 33,(Prov. SUBDERE) Ley N°20.378 - Fondo de Apoyo Regional (FAR)</t>
  </si>
  <si>
    <t>REPOSICION CARRO MULTIPROPOSITO  ESTANDAR 1RA CIA. BOMBEROS, NATALES</t>
  </si>
  <si>
    <t>24.03.300.11-3</t>
  </si>
  <si>
    <t>EMPODERAMIENTO DE UN ENVEJECIMIENTO ACTIVO SALUDABLE, MEDIANTE LA EJECUCION DE LA ACTIVIDAD FISICA, CADI UMAG</t>
  </si>
  <si>
    <t>24.03.300.13-1</t>
  </si>
  <si>
    <t>TRATAMIENTO PSICOSOCIAL PARA LA PREVENCION DE VIOLENCIA DE GENERO EN CADI UMAG AÑO 2022</t>
  </si>
  <si>
    <t>Pagado
Agosto</t>
  </si>
  <si>
    <t>REPOSICION EQUIPOS PARA EL HOSPITAL DR. AUGUSTO ESSMANN BURGOS DE PUERTO NATALES</t>
  </si>
  <si>
    <t>CONSTRUCCION INFRAESTRUCTURA PORTUARIA EN PUERTO TORO, CABO DE HORNOS (EJECUCION)</t>
  </si>
  <si>
    <t>MEJORAMIENTO MIRADOR LAGO TORO, COMUNA TORRES DEL PAINE</t>
  </si>
  <si>
    <t>MEJORAMIENTO MIRADOR GREY, COMUNA TORRES DEL PAINE</t>
  </si>
  <si>
    <t>MEJORAMIENTO MIRADOR CUERNOS, COMUNA TORRES DEL PAINE</t>
  </si>
  <si>
    <t>CONSTRUCCIÓN SEDE JUBILADOS Y PENSIONADOS HOSPITAL ESMANN, NATALES</t>
  </si>
  <si>
    <t>ADQUISICION EQUIPOS PARA OPERATIVOS DE SALUD Y RONDAS MEDICAS RED ASISTENCIAL MAGALLANES</t>
  </si>
  <si>
    <t>579 Iniciativas Visualizadas</t>
  </si>
  <si>
    <t>24.01.300.02-121</t>
  </si>
  <si>
    <t>50 EDICIÓN DEL GRAN PREMIO DE LA HERMANDAD</t>
  </si>
  <si>
    <t>24.01.300.02-119</t>
  </si>
  <si>
    <t>LIGA NACIONAL DE VOLEIBOL 2025</t>
  </si>
  <si>
    <t>Pagado
Septiembre</t>
  </si>
  <si>
    <t>24.01.300.01-54</t>
  </si>
  <si>
    <t xml:space="preserve">XXIX CAMPEONATO NACIONAL JUVENIL DE CUECA </t>
  </si>
  <si>
    <t>MEJORAMIENTO R. Y-71, PORVENIR-ONAISSIN, TRAMO I, PROV. T. DEL FUEGO</t>
  </si>
  <si>
    <t xml:space="preserve">Dirección de Vialidad </t>
  </si>
  <si>
    <t>CONSERVACIÓN Y CONSTRUCCIÓN PARAVIENTOS, Y CERCOS DEPENDENCIAS MUNICIPALES, COMUNA TORRES DEL PAINE</t>
  </si>
  <si>
    <t>SERVIU – Loteo Esperanza, Comuna Torres del Paine</t>
  </si>
  <si>
    <t>CONSTRUCCION LOMAS DEL BOSQUE 1 LOTEO</t>
  </si>
  <si>
    <t>CONSTRUCCION LOMAS DEL BOSQUE 2 LOTEO</t>
  </si>
  <si>
    <t>REPOSICION Y ADQUISICION DE EQUIPOS DE SEGURIDAD GENDARMERIA DE CHILE, XII REGION</t>
  </si>
  <si>
    <t>Gendarmería de Chile</t>
  </si>
  <si>
    <t>24.03.300.13-2</t>
  </si>
  <si>
    <t>IMPLEMENTACION SISTEMA DE SEGURIDAD COMPLEJO FRONTERIZO SAN SEBASTIAN</t>
  </si>
  <si>
    <t>Pagado Noviembre</t>
  </si>
  <si>
    <t>Pagado Diciembre</t>
  </si>
  <si>
    <t>24.03.024-2</t>
  </si>
  <si>
    <t>Muncipalidades - Subsidio para Mantencion de Ares Verdes, ficha 2</t>
  </si>
  <si>
    <t>24.03.024-3</t>
  </si>
  <si>
    <t>Muncipalidades - Subsidio para Mantencion de Ares Verdes, ficha 3</t>
  </si>
  <si>
    <t>Glosa Común GORE 2025 Glosa 06 – Oferta Programática</t>
  </si>
  <si>
    <t>40019571</t>
  </si>
  <si>
    <t>REPOSICION CARRO EXTINCIÓN DE INCENDIOS AERODROMO TENIENTE JULIO GALLARDO</t>
  </si>
  <si>
    <t>Direccion General de Aeronautica Civil</t>
  </si>
  <si>
    <t>SUBTÍTULO 33,RED SECUNDARIA</t>
  </si>
  <si>
    <t>TRANSFERENCIA DE RECURSOS PARA ATENCIÓN INTEGRAL DISCAPACITADOS DE LA REGION DE MAGALLANES</t>
  </si>
  <si>
    <t>SUBTÍTULO 33,Glosa Común GORE 2024, Glosa  02</t>
  </si>
  <si>
    <t>TRANSFERENCIA PARA EVALUAR LA PREVALENCIA DE SECUELAS EN RECUPERADOS DE COVID-19</t>
  </si>
  <si>
    <t>Universidad de Magallanes</t>
  </si>
  <si>
    <t>SUBTÍTULO 33,Fondo de Innovacion para la Competitividad (FIC)</t>
  </si>
  <si>
    <t>TRANSFERENCIA PROGRAMA ESTRATÉGICO HIDROGENO VERDE -AÑO 1, ETAPA IMPLEMENTACIÓN</t>
  </si>
  <si>
    <t>Corporación de Fomento de la Producción</t>
  </si>
  <si>
    <t>Prov.Fondo de Innovación a la Competitividad</t>
  </si>
  <si>
    <t>Fondo de Innovacion para la Competitividad (FIC)</t>
  </si>
  <si>
    <t>TRANSFERENCIA PARA EL DESARROLLO TEC. DE LABORATORIO DE DIAGNÓSTICO SAR-CoV-2, MAGALLANES</t>
  </si>
  <si>
    <t>CONSTRUCCION CONDOMINIO FRANCISCO BETTANCOURT, PUNTA ARENAS - FSEV</t>
  </si>
  <si>
    <t>SUBTÍTULO 33,VIVIENDAS SOCIALES,Fondo Regional para la Productividad y el Desarrollo (Ley Nro. 21.591 Sobre Royalty a la Minería),VIVIENDA DEFINITIVA</t>
  </si>
  <si>
    <t>CONSTRUCCION VILLA LOS PIONEROS, PRIMAVERA RURAL DS10</t>
  </si>
  <si>
    <t>CONSERVACION PINTURA MUROS SECTOR NOR PONIENTE,  PUNTA ARENAS</t>
  </si>
  <si>
    <t>Fondo Regional de Iniciativa Local (FRIL),PROYECTO MENOR A 5.000 UTM</t>
  </si>
  <si>
    <t>TRANSFERENCIA PARA EL LEVANTAMIENTO DE METODOLOGÍAS DE PARTICIPACIÓN CIUDADANA ERD 2022-2030</t>
  </si>
  <si>
    <t>SUBTÍTULO 33,Fondo de Innovacion para la Competitividad (FIC),Glosa Común GORE 2021 - 2022, Glosa 02 - 5.2 Subt. 33,Glosa Común GORE 2021 - 2022, Glosa 04 Subt. 29, 31, 33,Glosa Común GORE 2021 - 2022, Glosa 08 Subt. 29, 31, 33</t>
  </si>
  <si>
    <t>CAPACITACION Y APOYO A MUJERES PARA EL FORTALECIMIENTO DE AUTONOMÍA ECONÓMICA,  MAGALLANES</t>
  </si>
  <si>
    <t>Servicio Nacional de la Mujer y la Equidad de Género</t>
  </si>
  <si>
    <t>SUBTÍTULO 33</t>
  </si>
  <si>
    <t>RESTAURACION - RECUPERACIÓN LSG 1625 ONA, MAGALLANES</t>
  </si>
  <si>
    <t>SUBTÍTULO 33,MEJORAMIENTO</t>
  </si>
  <si>
    <t>CONSTRUCCION VIVIENDAS SINIESTRADAS EN NATALES. PROGRAMA HABITACIONAL DS 49 FSEV</t>
  </si>
  <si>
    <t>SUBTÍTULO 33,VIVIENDAS SOCIALES,SOLUCION HABITACIONAL</t>
  </si>
  <si>
    <t>CONSTRUCCION EDIFICIO COSTANERA 1 NATALES</t>
  </si>
  <si>
    <t>SUBTÍTULO 33,VIVIENDAS SOCIALES</t>
  </si>
  <si>
    <t>CONSTRUCCION LOTEO COSTANERA 2 NATALES</t>
  </si>
  <si>
    <t>CONSTRUCCION LOTEO COSTANERA 3 NATALES</t>
  </si>
  <si>
    <t>CONSTRUCCION LOTEO SOBERANÍA EN EL FIN DEL MUNDO, PUERTO WILLIAMS</t>
  </si>
  <si>
    <t>33.03-035</t>
  </si>
  <si>
    <t>SERVI U -Proyecto Habitacional</t>
  </si>
  <si>
    <t>VIVIENDAS SOCIALES,Glosa Común GORE 2021 - 2022, Glosa 04 Subt. 29, 31, 33,Glosa Común GORE 2021 - 2022, Glosa 08 Subt. 29, 31, 33,Fondo Regional para la Productividad y el Desarrollo (Ley Nro. 21.591 Sobre Royalty a la Minería)</t>
  </si>
  <si>
    <t>33.03-036</t>
  </si>
  <si>
    <t>SERVIU -Proyectos Habitacional</t>
  </si>
  <si>
    <t>REPOSICION MATERIAL MAYOR,  ESPECIALIDAD ESCALA PARA CUERPO DE BOMBEROS DE PUNTA ARENAS</t>
  </si>
  <si>
    <t>BOMBEROS,SUBTÍTULO 33</t>
  </si>
  <si>
    <t>CONSERVACION Y AMPLIACION DEPENDENCIA MUNICIPAL PAMPA GUANACO</t>
  </si>
  <si>
    <t>CONSERVACION PINTURA MOBILIARIO URBANO AVENIDA COLÓN Y OTROS P ARENAS</t>
  </si>
  <si>
    <t>MEJORAMIENTO Y CONSERVACIÓN DE CANCHA PASTO SINTÉTICO, LOTE B, COMUNA DE PRIMAVERA</t>
  </si>
  <si>
    <t>CONSERVACION CAMPING MUNICIPAL PAMPA GUANACO</t>
  </si>
  <si>
    <t>CONSTRUCCION CIERRE PERIMETRAL PARA SECTOR DE LEÑA VILLA CAMERON COMUNA DE TIMAUKEL</t>
  </si>
  <si>
    <t>MEJORAMIENTO MEJORAMIENTO CEMENTERIOS MUNICIPALES, NATALES.</t>
  </si>
  <si>
    <t>Fondo Regional de Iniciativa Local (FRIL),INVERSIÓN MENOR A 3.000 UTM</t>
  </si>
  <si>
    <t>AMPLIACION AMPLIACIóN SALA DE CONCEJO Y DEPENDENCIA MUNICIPAL, PUERTO WILLIAMS</t>
  </si>
  <si>
    <t>CONSTRUCCION LOMOS DE TORO, CALLES BLANCO ENCALADA Y AV. ULTIMA ESPERANZA, NATALES</t>
  </si>
  <si>
    <t>CONSERVACION MUROS DE CONTENCIÓN SECTOR SUR, PUNTA ARENAS</t>
  </si>
  <si>
    <t>MEJORAMIENTO PASARELAS Y OBRAS ANEXAS, PUERTO EDEN</t>
  </si>
  <si>
    <t>CONSERVACION CAMINOS POR GLOSA 10, CARPETA DE RODADO, S: HUERTOS FAMILIARES DE PUERTO NATALES</t>
  </si>
  <si>
    <t>CAMINOS RURALES,VIALIDAD URBANA,Glosa Común GORE 2025 Glosa 16.03 b) – Desarrollo Económico,CONSERVACIONES</t>
  </si>
  <si>
    <t>MEJORAMIENTO Y REPOSICION PARCIAL ESCUELA ARGENTINA, PUNTA ARENAS</t>
  </si>
  <si>
    <t>Servicio Local de Educación Magallanes</t>
  </si>
  <si>
    <t>FORTALECIMIENTO EDUCACIÓN PUBLICA</t>
  </si>
  <si>
    <t>MEJORAMIENTO DIVERSAS CALLES VILLA C° CASTILLO, T. DEL PAINE</t>
  </si>
  <si>
    <t>VIALIDAD URBANA</t>
  </si>
  <si>
    <t>Pagado Acum. a Diciembre</t>
  </si>
  <si>
    <t>Pagado  Octubre</t>
  </si>
  <si>
    <t>CONSERVACION SISTEMA ELECTRICO ESCUELA DE CONCENTRACIÓN FRONTERIZA DOROTEA, NATALES</t>
  </si>
  <si>
    <t>Otro</t>
  </si>
  <si>
    <t>EDUCACIÓN</t>
  </si>
  <si>
    <t>Subsecretaría de Educación</t>
  </si>
  <si>
    <t>CONSERVACIÓN INFRAESTRUCTURA ESCOLAR PUBLICA,EDUCACION BASICA</t>
  </si>
  <si>
    <t>40005071</t>
  </si>
  <si>
    <t>CONSTRUCCION MACRO INFRAESTRUCTURA URBANA TERRENOS SERVIU 2018, CABO DE HORNOS</t>
  </si>
  <si>
    <t>Prefactibilidad</t>
  </si>
  <si>
    <t>VIVIENDAS SOCIALES,Glosa Común GORE 2021 - 2022, Glosa 04 Subt. 29, 31, 33,Glosa Común GORE 2021 - 2022, Glosa 08 Subt. 29, 31, 33</t>
  </si>
  <si>
    <t>CONSERVACION SISTEMA DE CALEFACCIÓN LICEO MARÍA BEHETY DE MENÉNDEZ, PUNTA ARENAS</t>
  </si>
  <si>
    <t>SUBTÍTULO 33,CONSERVACIÓN INFRAESTRUCTURA ESCOLAR PUBLICA</t>
  </si>
  <si>
    <t>CONSERVACION ESCUELA DIEGO PORTALES, LAGUNA BLANCA</t>
  </si>
  <si>
    <t>ESCUELA BASICA,SUBTÍTULO 33,CONSERVACIÓN INFRAESTRUCTURA ESCOLAR PUBLICA</t>
  </si>
  <si>
    <t>REPOSICION CALLE YUNGAY DE PUERTO NATALES</t>
  </si>
  <si>
    <t>REPOSICION SEDE SOCIAL CLUB DEPORTIVO EL PINGÜINO, PUNTA ARENAS</t>
  </si>
  <si>
    <t>DEPORTE</t>
  </si>
  <si>
    <t>ADQUISICION DE EQUIPOS DE HEMODIALISIS PARA EL HOSPITAL PORVENIR</t>
  </si>
  <si>
    <t>CONVENIO PROGRAMACION,SUBTÍTULO 29,MAGALLANES – Salud</t>
  </si>
  <si>
    <t>REPOSICION CAMIONETAS LEVANTAMIENTO Y TRASLADO  FALLECIDOS PARA  SML DE PTA. ARENAS</t>
  </si>
  <si>
    <t>Servicio Médico Legal</t>
  </si>
  <si>
    <t>REPOSICION DE EQUIPOS PARA CR MUJER DE HOSPITAL CLINICO DE MAGALLANES</t>
  </si>
  <si>
    <t>TRANSFERENCIA APLICACIÓN DE TÉCNICA Y PROCESAM. PARA LA SOSTENIB DE LA PRDUC PAPA EN AGRIC MAG</t>
  </si>
  <si>
    <t>A Instituciones Privadas Ejecutoras de Políticas Públicas (24.08)</t>
  </si>
  <si>
    <t>Instituto Investigaciones Agropecuarias</t>
  </si>
  <si>
    <t>CAPACITACION SILVOAGROPECUARIO</t>
  </si>
  <si>
    <t>Iniciativas de Inversión Regional Año 2025 Ejecucion a Diciembre</t>
  </si>
  <si>
    <t>40055205</t>
  </si>
  <si>
    <t>ADQUISICION TERRENOS DESARROLLO HABITACIONAL URBANO PORVENIR</t>
  </si>
  <si>
    <t>Glosa Común GORE 2025 Glosa 17 – Compra de Terrenos para Viviendas Sociales</t>
  </si>
  <si>
    <t>PLAN ZONAS EXTREMAS,MUELLE,PLAN MARCO DESARROLLO TERRITORIAL,Glosa Común GORE 2024, Glosa  02,Glosa Común GORE 2024, Glosa  09,Glosa Común GORE 2025 Glosa 16.03 b) –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</si>
</sst>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b/>
      <sz val="16"/>
      <color indexed="30"/>
      <name val="sans-serif"/>
    </font>
    <font>
      <sz val="8"/>
      <color indexed="8"/>
      <name val="sans-serif"/>
    </font>
    <font>
      <b/>
      <sz val="8"/>
      <color indexed="9"/>
      <name val="sans-serif"/>
    </font>
    <font>
      <sz val="10"/>
      <color indexed="8"/>
      <name val="sans-serif"/>
    </font>
    <font>
      <sz val="8"/>
      <color indexed="23"/>
      <name val="sans-serif"/>
    </font>
    <font>
      <b/>
      <sz val="14"/>
      <color indexed="25"/>
      <name val="sans-serif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2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3" fontId="21" fillId="33" borderId="10" xfId="0" applyNumberFormat="1" applyFont="1" applyFill="1" applyBorder="1" applyAlignment="1" applyProtection="1">
      <alignment horizontal="righ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3" fontId="23" fillId="0" borderId="0" xfId="0" applyNumberFormat="1" applyFont="1" applyFill="1" applyBorder="1" applyAlignment="1" applyProtection="1">
      <alignment horizontal="left" vertical="top"/>
    </xf>
    <xf numFmtId="0" fontId="21" fillId="33" borderId="10" xfId="0" applyFont="1" applyFill="1" applyBorder="1" applyAlignment="1">
      <alignment horizontal="right" vertical="top" wrapText="1"/>
    </xf>
    <xf numFmtId="3" fontId="20" fillId="0" borderId="10" xfId="0" applyNumberFormat="1" applyFont="1" applyBorder="1" applyAlignment="1">
      <alignment horizontal="right" vertical="top"/>
    </xf>
    <xf numFmtId="3" fontId="20" fillId="35" borderId="10" xfId="0" applyNumberFormat="1" applyFont="1" applyFill="1" applyBorder="1" applyAlignment="1">
      <alignment horizontal="right" vertical="top"/>
    </xf>
    <xf numFmtId="0" fontId="20" fillId="35" borderId="10" xfId="0" applyFont="1" applyFill="1" applyBorder="1" applyAlignment="1">
      <alignment horizontal="left"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0" fillId="36" borderId="0" xfId="0" applyFill="1"/>
    <xf numFmtId="3" fontId="20" fillId="36" borderId="10" xfId="0" applyNumberFormat="1" applyFont="1" applyFill="1" applyBorder="1" applyAlignment="1" applyProtection="1">
      <alignment horizontal="right" vertical="top"/>
    </xf>
    <xf numFmtId="0" fontId="20" fillId="35" borderId="10" xfId="0" applyNumberFormat="1" applyFont="1" applyFill="1" applyBorder="1" applyAlignment="1">
      <alignment horizontal="left" vertical="top" wrapText="1"/>
    </xf>
    <xf numFmtId="0" fontId="20" fillId="0" borderId="10" xfId="0" applyNumberFormat="1" applyFont="1" applyBorder="1" applyAlignment="1">
      <alignment horizontal="left" vertical="top" wrapText="1"/>
    </xf>
    <xf numFmtId="3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3"/>
  <sheetViews>
    <sheetView tabSelected="1" zoomScale="110" zoomScaleNormal="11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7" sqref="D7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4" width="22" customWidth="1"/>
    <col min="15" max="15" width="13.85546875" customWidth="1"/>
    <col min="16" max="16" width="29.140625" customWidth="1"/>
    <col min="17" max="18" width="13.7109375" customWidth="1"/>
    <col min="19" max="30" width="13" customWidth="1"/>
    <col min="31" max="31" width="19.7109375" customWidth="1"/>
  </cols>
  <sheetData>
    <row r="1" spans="1:33" ht="20.25">
      <c r="A1" s="1" t="s">
        <v>772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ht="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3" ht="22.5">
      <c r="A3" s="3"/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6" t="s">
        <v>16</v>
      </c>
      <c r="R3" s="6" t="s">
        <v>745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19" t="s">
        <v>643</v>
      </c>
      <c r="Z3" s="19" t="s">
        <v>654</v>
      </c>
      <c r="AA3" s="19" t="s">
        <v>667</v>
      </c>
      <c r="AB3" s="19" t="s">
        <v>746</v>
      </c>
      <c r="AC3" s="19" t="s">
        <v>680</v>
      </c>
      <c r="AD3" s="19" t="s">
        <v>681</v>
      </c>
    </row>
    <row r="4" spans="1:33" ht="33.75">
      <c r="A4" s="7">
        <v>1</v>
      </c>
      <c r="B4" s="8" t="s">
        <v>23</v>
      </c>
      <c r="C4" s="9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33</v>
      </c>
      <c r="O4" s="8" t="s">
        <v>35</v>
      </c>
      <c r="P4" s="8" t="s">
        <v>36</v>
      </c>
      <c r="Q4" s="10">
        <v>18921000</v>
      </c>
      <c r="R4" s="10">
        <f t="shared" ref="R4:R19" si="0">SUM(S4:AD4)</f>
        <v>18921000</v>
      </c>
      <c r="S4" s="10">
        <v>0</v>
      </c>
      <c r="T4" s="10">
        <v>280000</v>
      </c>
      <c r="U4" s="10">
        <v>18641000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</row>
    <row r="5" spans="1:33" ht="33.75">
      <c r="A5" s="7">
        <v>2</v>
      </c>
      <c r="B5" s="11" t="s">
        <v>37</v>
      </c>
      <c r="C5" s="12" t="s">
        <v>24</v>
      </c>
      <c r="D5" s="11" t="s">
        <v>38</v>
      </c>
      <c r="E5" s="11" t="s">
        <v>26</v>
      </c>
      <c r="F5" s="11" t="s">
        <v>27</v>
      </c>
      <c r="G5" s="11" t="s">
        <v>28</v>
      </c>
      <c r="H5" s="11" t="s">
        <v>29</v>
      </c>
      <c r="I5" s="11" t="s">
        <v>30</v>
      </c>
      <c r="J5" s="11" t="s">
        <v>31</v>
      </c>
      <c r="K5" s="11" t="s">
        <v>32</v>
      </c>
      <c r="L5" s="11" t="s">
        <v>33</v>
      </c>
      <c r="M5" s="11" t="s">
        <v>34</v>
      </c>
      <c r="N5" s="11" t="s">
        <v>33</v>
      </c>
      <c r="O5" s="11" t="s">
        <v>35</v>
      </c>
      <c r="P5" s="11" t="s">
        <v>36</v>
      </c>
      <c r="Q5" s="13">
        <v>6561000</v>
      </c>
      <c r="R5" s="10">
        <f t="shared" si="0"/>
        <v>6561000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6561000</v>
      </c>
      <c r="AA5" s="13">
        <v>0</v>
      </c>
      <c r="AB5" s="13">
        <v>0</v>
      </c>
      <c r="AC5" s="13">
        <v>0</v>
      </c>
      <c r="AD5" s="13">
        <v>0</v>
      </c>
    </row>
    <row r="6" spans="1:33" ht="33.75">
      <c r="A6" s="7">
        <v>3</v>
      </c>
      <c r="B6" s="8" t="s">
        <v>39</v>
      </c>
      <c r="C6" s="9" t="s">
        <v>24</v>
      </c>
      <c r="D6" s="8" t="s">
        <v>40</v>
      </c>
      <c r="E6" s="8" t="s">
        <v>26</v>
      </c>
      <c r="F6" s="8" t="s">
        <v>27</v>
      </c>
      <c r="G6" s="8" t="s">
        <v>28</v>
      </c>
      <c r="H6" s="8" t="s">
        <v>29</v>
      </c>
      <c r="I6" s="8" t="s">
        <v>30</v>
      </c>
      <c r="J6" s="8" t="s">
        <v>31</v>
      </c>
      <c r="K6" s="8" t="s">
        <v>32</v>
      </c>
      <c r="L6" s="8" t="s">
        <v>33</v>
      </c>
      <c r="M6" s="8" t="s">
        <v>34</v>
      </c>
      <c r="N6" s="8" t="s">
        <v>33</v>
      </c>
      <c r="O6" s="8" t="s">
        <v>35</v>
      </c>
      <c r="P6" s="8" t="s">
        <v>36</v>
      </c>
      <c r="Q6" s="10">
        <v>21990000</v>
      </c>
      <c r="R6" s="10">
        <f t="shared" si="0"/>
        <v>21934200</v>
      </c>
      <c r="S6" s="10">
        <v>0</v>
      </c>
      <c r="T6" s="10">
        <v>7588200</v>
      </c>
      <c r="U6" s="10">
        <v>14346000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F6" s="26"/>
      <c r="AG6" s="26"/>
    </row>
    <row r="7" spans="1:33" ht="33.75">
      <c r="A7" s="7">
        <v>5</v>
      </c>
      <c r="B7" s="8" t="s">
        <v>41</v>
      </c>
      <c r="C7" s="9" t="s">
        <v>24</v>
      </c>
      <c r="D7" s="8" t="s">
        <v>42</v>
      </c>
      <c r="E7" s="8" t="s">
        <v>26</v>
      </c>
      <c r="F7" s="8" t="s">
        <v>27</v>
      </c>
      <c r="G7" s="8" t="s">
        <v>28</v>
      </c>
      <c r="H7" s="8" t="s">
        <v>29</v>
      </c>
      <c r="I7" s="8" t="s">
        <v>30</v>
      </c>
      <c r="J7" s="8" t="s">
        <v>31</v>
      </c>
      <c r="K7" s="8" t="s">
        <v>32</v>
      </c>
      <c r="L7" s="8" t="s">
        <v>33</v>
      </c>
      <c r="M7" s="8" t="s">
        <v>34</v>
      </c>
      <c r="N7" s="8" t="s">
        <v>33</v>
      </c>
      <c r="O7" s="8" t="s">
        <v>35</v>
      </c>
      <c r="P7" s="8" t="s">
        <v>36</v>
      </c>
      <c r="Q7" s="10">
        <v>2000000</v>
      </c>
      <c r="R7" s="10">
        <f t="shared" si="0"/>
        <v>2000000</v>
      </c>
      <c r="S7" s="10">
        <v>0</v>
      </c>
      <c r="T7" s="10">
        <v>2000000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F7" s="26"/>
      <c r="AG7" s="26"/>
    </row>
    <row r="8" spans="1:33" ht="33.75">
      <c r="A8" s="7">
        <v>6</v>
      </c>
      <c r="B8" s="11" t="s">
        <v>43</v>
      </c>
      <c r="C8" s="12" t="s">
        <v>24</v>
      </c>
      <c r="D8" s="11" t="s">
        <v>44</v>
      </c>
      <c r="E8" s="11" t="s">
        <v>26</v>
      </c>
      <c r="F8" s="11" t="s">
        <v>27</v>
      </c>
      <c r="G8" s="11" t="s">
        <v>28</v>
      </c>
      <c r="H8" s="11" t="s">
        <v>29</v>
      </c>
      <c r="I8" s="11" t="s">
        <v>45</v>
      </c>
      <c r="J8" s="11" t="s">
        <v>46</v>
      </c>
      <c r="K8" s="11" t="s">
        <v>32</v>
      </c>
      <c r="L8" s="11" t="s">
        <v>33</v>
      </c>
      <c r="M8" s="11" t="s">
        <v>34</v>
      </c>
      <c r="N8" s="11" t="s">
        <v>33</v>
      </c>
      <c r="O8" s="11" t="s">
        <v>35</v>
      </c>
      <c r="P8" s="11" t="s">
        <v>36</v>
      </c>
      <c r="Q8" s="13">
        <v>15686000</v>
      </c>
      <c r="R8" s="10">
        <f t="shared" si="0"/>
        <v>15686000</v>
      </c>
      <c r="S8" s="13">
        <v>0</v>
      </c>
      <c r="T8" s="13">
        <v>15686000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F8" s="26"/>
      <c r="AG8" s="26"/>
    </row>
    <row r="9" spans="1:33" ht="33.75">
      <c r="A9" s="7">
        <v>8</v>
      </c>
      <c r="B9" s="11" t="s">
        <v>47</v>
      </c>
      <c r="C9" s="12" t="s">
        <v>24</v>
      </c>
      <c r="D9" s="11" t="s">
        <v>48</v>
      </c>
      <c r="E9" s="11" t="s">
        <v>26</v>
      </c>
      <c r="F9" s="11" t="s">
        <v>27</v>
      </c>
      <c r="G9" s="11" t="s">
        <v>28</v>
      </c>
      <c r="H9" s="11" t="s">
        <v>29</v>
      </c>
      <c r="I9" s="11" t="s">
        <v>30</v>
      </c>
      <c r="J9" s="11" t="s">
        <v>31</v>
      </c>
      <c r="K9" s="11" t="s">
        <v>32</v>
      </c>
      <c r="L9" s="11" t="s">
        <v>33</v>
      </c>
      <c r="M9" s="11" t="s">
        <v>34</v>
      </c>
      <c r="N9" s="11" t="s">
        <v>33</v>
      </c>
      <c r="O9" s="11" t="s">
        <v>35</v>
      </c>
      <c r="P9" s="11" t="s">
        <v>36</v>
      </c>
      <c r="Q9" s="13">
        <v>25000000</v>
      </c>
      <c r="R9" s="10">
        <f t="shared" si="0"/>
        <v>25000000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25000000</v>
      </c>
      <c r="AC9" s="13">
        <v>0</v>
      </c>
      <c r="AD9" s="13">
        <v>0</v>
      </c>
    </row>
    <row r="10" spans="1:33" ht="33.75">
      <c r="A10" s="7">
        <v>10</v>
      </c>
      <c r="B10" s="11" t="s">
        <v>51</v>
      </c>
      <c r="C10" s="12" t="s">
        <v>24</v>
      </c>
      <c r="D10" s="11" t="s">
        <v>52</v>
      </c>
      <c r="E10" s="11" t="s">
        <v>26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 t="s">
        <v>34</v>
      </c>
      <c r="N10" s="11" t="s">
        <v>33</v>
      </c>
      <c r="O10" s="11" t="s">
        <v>35</v>
      </c>
      <c r="P10" s="11" t="s">
        <v>36</v>
      </c>
      <c r="Q10" s="13">
        <v>6680000</v>
      </c>
      <c r="R10" s="10">
        <f t="shared" si="0"/>
        <v>6680000</v>
      </c>
      <c r="S10" s="13">
        <v>0</v>
      </c>
      <c r="T10" s="13">
        <v>0</v>
      </c>
      <c r="U10" s="13">
        <v>176000</v>
      </c>
      <c r="V10" s="13">
        <v>0</v>
      </c>
      <c r="W10" s="13">
        <v>6504000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</row>
    <row r="11" spans="1:33" ht="33.75">
      <c r="A11" s="7">
        <v>12</v>
      </c>
      <c r="B11" s="11" t="s">
        <v>53</v>
      </c>
      <c r="C11" s="12" t="s">
        <v>24</v>
      </c>
      <c r="D11" s="11" t="s">
        <v>54</v>
      </c>
      <c r="E11" s="11" t="s">
        <v>26</v>
      </c>
      <c r="F11" s="11" t="s">
        <v>27</v>
      </c>
      <c r="G11" s="11" t="s">
        <v>28</v>
      </c>
      <c r="H11" s="11" t="s">
        <v>29</v>
      </c>
      <c r="I11" s="11" t="s">
        <v>55</v>
      </c>
      <c r="J11" s="11" t="s">
        <v>56</v>
      </c>
      <c r="K11" s="11" t="s">
        <v>32</v>
      </c>
      <c r="L11" s="11" t="s">
        <v>33</v>
      </c>
      <c r="M11" s="11" t="s">
        <v>34</v>
      </c>
      <c r="N11" s="11" t="s">
        <v>33</v>
      </c>
      <c r="O11" s="11" t="s">
        <v>35</v>
      </c>
      <c r="P11" s="11" t="s">
        <v>36</v>
      </c>
      <c r="Q11" s="13">
        <v>4157000</v>
      </c>
      <c r="R11" s="10">
        <f t="shared" si="0"/>
        <v>4157000</v>
      </c>
      <c r="S11" s="13">
        <v>0</v>
      </c>
      <c r="T11" s="13">
        <v>120000</v>
      </c>
      <c r="U11" s="13">
        <v>4037000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</row>
    <row r="12" spans="1:33" ht="33.75">
      <c r="A12" s="7">
        <v>15</v>
      </c>
      <c r="B12" s="8" t="s">
        <v>57</v>
      </c>
      <c r="C12" s="9" t="s">
        <v>24</v>
      </c>
      <c r="D12" s="8" t="s">
        <v>58</v>
      </c>
      <c r="E12" s="8" t="s">
        <v>26</v>
      </c>
      <c r="F12" s="8" t="s">
        <v>27</v>
      </c>
      <c r="G12" s="8" t="s">
        <v>28</v>
      </c>
      <c r="H12" s="8" t="s">
        <v>29</v>
      </c>
      <c r="I12" s="8" t="s">
        <v>30</v>
      </c>
      <c r="J12" s="8" t="s">
        <v>31</v>
      </c>
      <c r="K12" s="8" t="s">
        <v>32</v>
      </c>
      <c r="L12" s="8" t="s">
        <v>33</v>
      </c>
      <c r="M12" s="8" t="s">
        <v>34</v>
      </c>
      <c r="N12" s="8" t="s">
        <v>33</v>
      </c>
      <c r="O12" s="8" t="s">
        <v>35</v>
      </c>
      <c r="P12" s="8" t="s">
        <v>36</v>
      </c>
      <c r="Q12" s="10">
        <v>17752250</v>
      </c>
      <c r="R12" s="10">
        <f t="shared" si="0"/>
        <v>17752250</v>
      </c>
      <c r="S12" s="10">
        <v>0</v>
      </c>
      <c r="T12" s="10">
        <v>0</v>
      </c>
      <c r="U12" s="10">
        <v>290000</v>
      </c>
      <c r="V12" s="10">
        <v>17462250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</row>
    <row r="13" spans="1:33" ht="33.75">
      <c r="A13" s="7">
        <v>16</v>
      </c>
      <c r="B13" s="11" t="s">
        <v>59</v>
      </c>
      <c r="C13" s="12" t="s">
        <v>24</v>
      </c>
      <c r="D13" s="11" t="s">
        <v>60</v>
      </c>
      <c r="E13" s="11" t="s">
        <v>26</v>
      </c>
      <c r="F13" s="11" t="s">
        <v>27</v>
      </c>
      <c r="G13" s="11" t="s">
        <v>28</v>
      </c>
      <c r="H13" s="11" t="s">
        <v>29</v>
      </c>
      <c r="I13" s="11" t="s">
        <v>45</v>
      </c>
      <c r="J13" s="11" t="s">
        <v>46</v>
      </c>
      <c r="K13" s="11" t="s">
        <v>32</v>
      </c>
      <c r="L13" s="11" t="s">
        <v>33</v>
      </c>
      <c r="M13" s="11" t="s">
        <v>34</v>
      </c>
      <c r="N13" s="11" t="s">
        <v>33</v>
      </c>
      <c r="O13" s="11" t="s">
        <v>35</v>
      </c>
      <c r="P13" s="11" t="s">
        <v>36</v>
      </c>
      <c r="Q13" s="13">
        <v>21269090</v>
      </c>
      <c r="R13" s="10">
        <f t="shared" si="0"/>
        <v>18490500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18490500</v>
      </c>
    </row>
    <row r="14" spans="1:33" ht="33.75">
      <c r="A14" s="7">
        <v>18</v>
      </c>
      <c r="B14" s="11" t="s">
        <v>61</v>
      </c>
      <c r="C14" s="12" t="s">
        <v>24</v>
      </c>
      <c r="D14" s="11" t="s">
        <v>62</v>
      </c>
      <c r="E14" s="11" t="s">
        <v>26</v>
      </c>
      <c r="F14" s="11" t="s">
        <v>27</v>
      </c>
      <c r="G14" s="11" t="s">
        <v>28</v>
      </c>
      <c r="H14" s="11" t="s">
        <v>29</v>
      </c>
      <c r="I14" s="11" t="s">
        <v>30</v>
      </c>
      <c r="J14" s="11" t="s">
        <v>31</v>
      </c>
      <c r="K14" s="11" t="s">
        <v>32</v>
      </c>
      <c r="L14" s="11" t="s">
        <v>33</v>
      </c>
      <c r="M14" s="11" t="s">
        <v>34</v>
      </c>
      <c r="N14" s="11" t="s">
        <v>33</v>
      </c>
      <c r="O14" s="11" t="s">
        <v>35</v>
      </c>
      <c r="P14" s="11" t="s">
        <v>36</v>
      </c>
      <c r="Q14" s="13">
        <v>6000000</v>
      </c>
      <c r="R14" s="10">
        <f t="shared" si="0"/>
        <v>1735000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1735000</v>
      </c>
    </row>
    <row r="15" spans="1:33" ht="33.75">
      <c r="A15" s="7">
        <v>20</v>
      </c>
      <c r="B15" s="11" t="s">
        <v>63</v>
      </c>
      <c r="C15" s="12" t="s">
        <v>24</v>
      </c>
      <c r="D15" s="11" t="s">
        <v>64</v>
      </c>
      <c r="E15" s="11" t="s">
        <v>26</v>
      </c>
      <c r="F15" s="11" t="s">
        <v>27</v>
      </c>
      <c r="G15" s="11" t="s">
        <v>28</v>
      </c>
      <c r="H15" s="11" t="s">
        <v>29</v>
      </c>
      <c r="I15" s="11" t="s">
        <v>45</v>
      </c>
      <c r="J15" s="11" t="s">
        <v>46</v>
      </c>
      <c r="K15" s="11" t="s">
        <v>32</v>
      </c>
      <c r="L15" s="11" t="s">
        <v>33</v>
      </c>
      <c r="M15" s="11" t="s">
        <v>34</v>
      </c>
      <c r="N15" s="11" t="s">
        <v>33</v>
      </c>
      <c r="O15" s="11" t="s">
        <v>35</v>
      </c>
      <c r="P15" s="11" t="s">
        <v>36</v>
      </c>
      <c r="Q15" s="13">
        <v>4973024</v>
      </c>
      <c r="R15" s="10">
        <f t="shared" si="0"/>
        <v>3679816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3679816</v>
      </c>
      <c r="AD15" s="13">
        <v>0</v>
      </c>
    </row>
    <row r="16" spans="1:33" ht="33.75">
      <c r="A16" s="7">
        <v>21</v>
      </c>
      <c r="B16" s="8" t="s">
        <v>65</v>
      </c>
      <c r="C16" s="9" t="s">
        <v>24</v>
      </c>
      <c r="D16" s="8" t="s">
        <v>66</v>
      </c>
      <c r="E16" s="8" t="s">
        <v>26</v>
      </c>
      <c r="F16" s="8" t="s">
        <v>27</v>
      </c>
      <c r="G16" s="8" t="s">
        <v>28</v>
      </c>
      <c r="H16" s="8" t="s">
        <v>29</v>
      </c>
      <c r="I16" s="8" t="s">
        <v>30</v>
      </c>
      <c r="J16" s="8" t="s">
        <v>31</v>
      </c>
      <c r="K16" s="8" t="s">
        <v>32</v>
      </c>
      <c r="L16" s="8" t="s">
        <v>33</v>
      </c>
      <c r="M16" s="8" t="s">
        <v>34</v>
      </c>
      <c r="N16" s="8" t="s">
        <v>33</v>
      </c>
      <c r="O16" s="8" t="s">
        <v>35</v>
      </c>
      <c r="P16" s="8" t="s">
        <v>36</v>
      </c>
      <c r="Q16" s="10">
        <v>14086240</v>
      </c>
      <c r="R16" s="10">
        <f t="shared" si="0"/>
        <v>14086240</v>
      </c>
      <c r="S16" s="10">
        <v>0</v>
      </c>
      <c r="T16" s="10">
        <v>14086240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</row>
    <row r="17" spans="1:30" ht="33.75">
      <c r="A17" s="7">
        <v>23</v>
      </c>
      <c r="B17" s="8" t="s">
        <v>67</v>
      </c>
      <c r="C17" s="9" t="s">
        <v>24</v>
      </c>
      <c r="D17" s="8" t="s">
        <v>68</v>
      </c>
      <c r="E17" s="8" t="s">
        <v>26</v>
      </c>
      <c r="F17" s="8" t="s">
        <v>27</v>
      </c>
      <c r="G17" s="8" t="s">
        <v>28</v>
      </c>
      <c r="H17" s="8" t="s">
        <v>29</v>
      </c>
      <c r="I17" s="8" t="s">
        <v>30</v>
      </c>
      <c r="J17" s="8" t="s">
        <v>31</v>
      </c>
      <c r="K17" s="8" t="s">
        <v>32</v>
      </c>
      <c r="L17" s="8" t="s">
        <v>33</v>
      </c>
      <c r="M17" s="8" t="s">
        <v>34</v>
      </c>
      <c r="N17" s="8" t="s">
        <v>33</v>
      </c>
      <c r="O17" s="8" t="s">
        <v>35</v>
      </c>
      <c r="P17" s="8" t="s">
        <v>36</v>
      </c>
      <c r="Q17" s="10">
        <v>24575000</v>
      </c>
      <c r="R17" s="10">
        <f t="shared" si="0"/>
        <v>24575000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24575000</v>
      </c>
      <c r="AB17" s="10">
        <v>0</v>
      </c>
      <c r="AC17" s="10">
        <v>0</v>
      </c>
      <c r="AD17" s="10">
        <v>0</v>
      </c>
    </row>
    <row r="18" spans="1:30" ht="33.75">
      <c r="A18" s="7">
        <v>31</v>
      </c>
      <c r="B18" s="8" t="s">
        <v>69</v>
      </c>
      <c r="C18" s="9" t="s">
        <v>24</v>
      </c>
      <c r="D18" s="8" t="s">
        <v>70</v>
      </c>
      <c r="E18" s="8" t="s">
        <v>26</v>
      </c>
      <c r="F18" s="8" t="s">
        <v>27</v>
      </c>
      <c r="G18" s="8" t="s">
        <v>28</v>
      </c>
      <c r="H18" s="8" t="s">
        <v>29</v>
      </c>
      <c r="I18" s="8" t="s">
        <v>30</v>
      </c>
      <c r="J18" s="8" t="s">
        <v>31</v>
      </c>
      <c r="K18" s="8" t="s">
        <v>32</v>
      </c>
      <c r="L18" s="8" t="s">
        <v>33</v>
      </c>
      <c r="M18" s="8" t="s">
        <v>34</v>
      </c>
      <c r="N18" s="8" t="s">
        <v>33</v>
      </c>
      <c r="O18" s="8" t="s">
        <v>35</v>
      </c>
      <c r="P18" s="8" t="s">
        <v>36</v>
      </c>
      <c r="Q18" s="10">
        <v>4898000</v>
      </c>
      <c r="R18" s="10">
        <f t="shared" si="0"/>
        <v>4898000</v>
      </c>
      <c r="S18" s="10">
        <v>0</v>
      </c>
      <c r="T18" s="10">
        <v>4898000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</row>
    <row r="19" spans="1:30" ht="33.75">
      <c r="A19" s="7">
        <v>32</v>
      </c>
      <c r="B19" s="11" t="s">
        <v>71</v>
      </c>
      <c r="C19" s="12" t="s">
        <v>24</v>
      </c>
      <c r="D19" s="11" t="s">
        <v>72</v>
      </c>
      <c r="E19" s="11" t="s">
        <v>26</v>
      </c>
      <c r="F19" s="11" t="s">
        <v>27</v>
      </c>
      <c r="G19" s="11" t="s">
        <v>28</v>
      </c>
      <c r="H19" s="11" t="s">
        <v>29</v>
      </c>
      <c r="I19" s="11" t="s">
        <v>30</v>
      </c>
      <c r="J19" s="11" t="s">
        <v>31</v>
      </c>
      <c r="K19" s="11" t="s">
        <v>32</v>
      </c>
      <c r="L19" s="11" t="s">
        <v>33</v>
      </c>
      <c r="M19" s="11" t="s">
        <v>34</v>
      </c>
      <c r="N19" s="11" t="s">
        <v>33</v>
      </c>
      <c r="O19" s="11" t="s">
        <v>35</v>
      </c>
      <c r="P19" s="11" t="s">
        <v>36</v>
      </c>
      <c r="Q19" s="13">
        <v>2654000</v>
      </c>
      <c r="R19" s="10">
        <f t="shared" si="0"/>
        <v>1031850</v>
      </c>
      <c r="S19" s="13">
        <v>0</v>
      </c>
      <c r="T19" s="13">
        <v>0</v>
      </c>
      <c r="U19" s="13">
        <v>0</v>
      </c>
      <c r="V19" s="13">
        <v>1031850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</row>
    <row r="20" spans="1:30" ht="33.75">
      <c r="A20" s="7">
        <v>35</v>
      </c>
      <c r="B20" s="8" t="s">
        <v>73</v>
      </c>
      <c r="C20" s="9" t="s">
        <v>24</v>
      </c>
      <c r="D20" s="8" t="s">
        <v>74</v>
      </c>
      <c r="E20" s="8" t="s">
        <v>26</v>
      </c>
      <c r="F20" s="8" t="s">
        <v>27</v>
      </c>
      <c r="G20" s="8" t="s">
        <v>28</v>
      </c>
      <c r="H20" s="8" t="s">
        <v>29</v>
      </c>
      <c r="I20" s="8" t="s">
        <v>30</v>
      </c>
      <c r="J20" s="8" t="s">
        <v>31</v>
      </c>
      <c r="K20" s="8" t="s">
        <v>32</v>
      </c>
      <c r="L20" s="8" t="s">
        <v>33</v>
      </c>
      <c r="M20" s="8" t="s">
        <v>34</v>
      </c>
      <c r="N20" s="8" t="s">
        <v>33</v>
      </c>
      <c r="O20" s="8" t="s">
        <v>35</v>
      </c>
      <c r="P20" s="8" t="s">
        <v>36</v>
      </c>
      <c r="Q20" s="10">
        <v>24947200</v>
      </c>
      <c r="R20" s="10">
        <f t="shared" ref="R20:R32" si="1">SUM(S20:AD20)</f>
        <v>24947000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24947000</v>
      </c>
      <c r="AC20" s="10">
        <v>0</v>
      </c>
      <c r="AD20" s="10">
        <v>0</v>
      </c>
    </row>
    <row r="21" spans="1:30" ht="33.75">
      <c r="A21" s="7">
        <v>36</v>
      </c>
      <c r="B21" s="11" t="s">
        <v>75</v>
      </c>
      <c r="C21" s="12" t="s">
        <v>24</v>
      </c>
      <c r="D21" s="11" t="s">
        <v>76</v>
      </c>
      <c r="E21" s="11" t="s">
        <v>26</v>
      </c>
      <c r="F21" s="11" t="s">
        <v>27</v>
      </c>
      <c r="G21" s="11" t="s">
        <v>28</v>
      </c>
      <c r="H21" s="11" t="s">
        <v>29</v>
      </c>
      <c r="I21" s="11" t="s">
        <v>30</v>
      </c>
      <c r="J21" s="11" t="s">
        <v>31</v>
      </c>
      <c r="K21" s="11" t="s">
        <v>32</v>
      </c>
      <c r="L21" s="11" t="s">
        <v>33</v>
      </c>
      <c r="M21" s="11" t="s">
        <v>34</v>
      </c>
      <c r="N21" s="11" t="s">
        <v>33</v>
      </c>
      <c r="O21" s="11" t="s">
        <v>35</v>
      </c>
      <c r="P21" s="11" t="s">
        <v>36</v>
      </c>
      <c r="Q21" s="13">
        <v>2651620</v>
      </c>
      <c r="R21" s="10">
        <f t="shared" si="1"/>
        <v>2568560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/>
      <c r="AD21" s="13">
        <v>2568560</v>
      </c>
    </row>
    <row r="22" spans="1:30" ht="33.75">
      <c r="A22" s="7">
        <v>40</v>
      </c>
      <c r="B22" s="11" t="s">
        <v>77</v>
      </c>
      <c r="C22" s="12" t="s">
        <v>24</v>
      </c>
      <c r="D22" s="11" t="s">
        <v>78</v>
      </c>
      <c r="E22" s="11" t="s">
        <v>26</v>
      </c>
      <c r="F22" s="11" t="s">
        <v>27</v>
      </c>
      <c r="G22" s="11" t="s">
        <v>28</v>
      </c>
      <c r="H22" s="11" t="s">
        <v>29</v>
      </c>
      <c r="I22" s="11" t="s">
        <v>30</v>
      </c>
      <c r="J22" s="11" t="s">
        <v>31</v>
      </c>
      <c r="K22" s="11" t="s">
        <v>32</v>
      </c>
      <c r="L22" s="11" t="s">
        <v>33</v>
      </c>
      <c r="M22" s="11" t="s">
        <v>34</v>
      </c>
      <c r="N22" s="11" t="s">
        <v>33</v>
      </c>
      <c r="O22" s="11" t="s">
        <v>35</v>
      </c>
      <c r="P22" s="11" t="s">
        <v>36</v>
      </c>
      <c r="Q22" s="13">
        <v>17173000</v>
      </c>
      <c r="R22" s="10">
        <f t="shared" si="1"/>
        <v>17173000</v>
      </c>
      <c r="S22" s="13">
        <v>0</v>
      </c>
      <c r="T22" s="13">
        <v>17173000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</row>
    <row r="23" spans="1:30" ht="45">
      <c r="A23" s="7">
        <v>43</v>
      </c>
      <c r="B23" s="8" t="s">
        <v>79</v>
      </c>
      <c r="C23" s="9" t="s">
        <v>24</v>
      </c>
      <c r="D23" s="8" t="s">
        <v>80</v>
      </c>
      <c r="E23" s="8" t="s">
        <v>26</v>
      </c>
      <c r="F23" s="8" t="s">
        <v>27</v>
      </c>
      <c r="G23" s="8" t="s">
        <v>28</v>
      </c>
      <c r="H23" s="8" t="s">
        <v>29</v>
      </c>
      <c r="I23" s="8" t="s">
        <v>55</v>
      </c>
      <c r="J23" s="8" t="s">
        <v>56</v>
      </c>
      <c r="K23" s="8" t="s">
        <v>32</v>
      </c>
      <c r="L23" s="8" t="s">
        <v>33</v>
      </c>
      <c r="M23" s="8" t="s">
        <v>34</v>
      </c>
      <c r="N23" s="8" t="s">
        <v>33</v>
      </c>
      <c r="O23" s="8" t="s">
        <v>35</v>
      </c>
      <c r="P23" s="8" t="s">
        <v>36</v>
      </c>
      <c r="Q23" s="10">
        <v>4464185</v>
      </c>
      <c r="R23" s="10">
        <f t="shared" si="1"/>
        <v>4464185</v>
      </c>
      <c r="S23" s="10">
        <v>0</v>
      </c>
      <c r="T23" s="10">
        <v>100000</v>
      </c>
      <c r="U23" s="10">
        <v>4364185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</row>
    <row r="24" spans="1:30" ht="33.75">
      <c r="A24" s="7">
        <v>44</v>
      </c>
      <c r="B24" s="11" t="s">
        <v>81</v>
      </c>
      <c r="C24" s="12" t="s">
        <v>24</v>
      </c>
      <c r="D24" s="11" t="s">
        <v>82</v>
      </c>
      <c r="E24" s="11" t="s">
        <v>26</v>
      </c>
      <c r="F24" s="11" t="s">
        <v>27</v>
      </c>
      <c r="G24" s="11" t="s">
        <v>28</v>
      </c>
      <c r="H24" s="11" t="s">
        <v>29</v>
      </c>
      <c r="I24" s="11" t="s">
        <v>30</v>
      </c>
      <c r="J24" s="11" t="s">
        <v>31</v>
      </c>
      <c r="K24" s="11" t="s">
        <v>32</v>
      </c>
      <c r="L24" s="11" t="s">
        <v>33</v>
      </c>
      <c r="M24" s="11" t="s">
        <v>34</v>
      </c>
      <c r="N24" s="11" t="s">
        <v>33</v>
      </c>
      <c r="O24" s="11" t="s">
        <v>35</v>
      </c>
      <c r="P24" s="11" t="s">
        <v>36</v>
      </c>
      <c r="Q24" s="13">
        <v>5578130</v>
      </c>
      <c r="R24" s="10">
        <f t="shared" si="1"/>
        <v>5478130</v>
      </c>
      <c r="S24" s="13">
        <v>0</v>
      </c>
      <c r="T24" s="13">
        <v>0</v>
      </c>
      <c r="U24" s="13">
        <v>5478130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</row>
    <row r="25" spans="1:30" ht="33.75">
      <c r="A25" s="7">
        <v>50</v>
      </c>
      <c r="B25" s="8" t="s">
        <v>668</v>
      </c>
      <c r="C25" s="9" t="s">
        <v>24</v>
      </c>
      <c r="D25" s="8" t="s">
        <v>669</v>
      </c>
      <c r="E25" s="8" t="s">
        <v>26</v>
      </c>
      <c r="F25" s="8" t="s">
        <v>27</v>
      </c>
      <c r="G25" s="8" t="s">
        <v>28</v>
      </c>
      <c r="H25" s="8" t="s">
        <v>29</v>
      </c>
      <c r="I25" s="8" t="s">
        <v>30</v>
      </c>
      <c r="J25" s="8" t="s">
        <v>83</v>
      </c>
      <c r="K25" s="8" t="s">
        <v>32</v>
      </c>
      <c r="L25" s="8" t="s">
        <v>33</v>
      </c>
      <c r="M25" s="8" t="s">
        <v>34</v>
      </c>
      <c r="N25" s="8" t="s">
        <v>33</v>
      </c>
      <c r="O25" s="8" t="s">
        <v>35</v>
      </c>
      <c r="P25" s="8" t="s">
        <v>36</v>
      </c>
      <c r="Q25" s="10">
        <v>20000000</v>
      </c>
      <c r="R25" s="10">
        <f t="shared" si="1"/>
        <v>19970000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19970000</v>
      </c>
      <c r="AB25" s="10">
        <v>0</v>
      </c>
      <c r="AC25" s="10">
        <v>0</v>
      </c>
      <c r="AD25" s="10">
        <v>0</v>
      </c>
    </row>
    <row r="26" spans="1:30" ht="33.75">
      <c r="A26" s="7">
        <v>53</v>
      </c>
      <c r="B26" s="11" t="s">
        <v>84</v>
      </c>
      <c r="C26" s="12" t="s">
        <v>24</v>
      </c>
      <c r="D26" s="11" t="s">
        <v>85</v>
      </c>
      <c r="E26" s="11" t="s">
        <v>26</v>
      </c>
      <c r="F26" s="11" t="s">
        <v>27</v>
      </c>
      <c r="G26" s="11" t="s">
        <v>28</v>
      </c>
      <c r="H26" s="11" t="s">
        <v>29</v>
      </c>
      <c r="I26" s="11" t="s">
        <v>30</v>
      </c>
      <c r="J26" s="11" t="s">
        <v>31</v>
      </c>
      <c r="K26" s="11" t="s">
        <v>32</v>
      </c>
      <c r="L26" s="11" t="s">
        <v>33</v>
      </c>
      <c r="M26" s="11" t="s">
        <v>34</v>
      </c>
      <c r="N26" s="11" t="s">
        <v>33</v>
      </c>
      <c r="O26" s="11" t="s">
        <v>35</v>
      </c>
      <c r="P26" s="11" t="s">
        <v>36</v>
      </c>
      <c r="Q26" s="13">
        <v>5062667</v>
      </c>
      <c r="R26" s="10">
        <f t="shared" si="1"/>
        <v>5013241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5013241</v>
      </c>
      <c r="AD26" s="13">
        <v>0</v>
      </c>
    </row>
    <row r="27" spans="1:30" ht="33.75">
      <c r="A27" s="7">
        <v>54</v>
      </c>
      <c r="B27" s="8" t="s">
        <v>86</v>
      </c>
      <c r="C27" s="9" t="s">
        <v>24</v>
      </c>
      <c r="D27" s="8" t="s">
        <v>87</v>
      </c>
      <c r="E27" s="8" t="s">
        <v>26</v>
      </c>
      <c r="F27" s="8" t="s">
        <v>27</v>
      </c>
      <c r="G27" s="8" t="s">
        <v>28</v>
      </c>
      <c r="H27" s="8" t="s">
        <v>29</v>
      </c>
      <c r="I27" s="8" t="s">
        <v>30</v>
      </c>
      <c r="J27" s="8" t="s">
        <v>31</v>
      </c>
      <c r="K27" s="8" t="s">
        <v>32</v>
      </c>
      <c r="L27" s="8" t="s">
        <v>33</v>
      </c>
      <c r="M27" s="8" t="s">
        <v>34</v>
      </c>
      <c r="N27" s="8" t="s">
        <v>33</v>
      </c>
      <c r="O27" s="8" t="s">
        <v>35</v>
      </c>
      <c r="P27" s="8" t="s">
        <v>36</v>
      </c>
      <c r="Q27" s="10">
        <v>8000000</v>
      </c>
      <c r="R27" s="10">
        <f t="shared" si="1"/>
        <v>8000000</v>
      </c>
      <c r="S27" s="10">
        <v>0</v>
      </c>
      <c r="T27" s="10">
        <v>1111150</v>
      </c>
      <c r="U27" s="10">
        <v>6888850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</row>
    <row r="28" spans="1:30" ht="45">
      <c r="A28" s="7">
        <v>55</v>
      </c>
      <c r="B28" s="11" t="s">
        <v>88</v>
      </c>
      <c r="C28" s="12" t="s">
        <v>24</v>
      </c>
      <c r="D28" s="11" t="s">
        <v>89</v>
      </c>
      <c r="E28" s="11" t="s">
        <v>26</v>
      </c>
      <c r="F28" s="11" t="s">
        <v>27</v>
      </c>
      <c r="G28" s="11" t="s">
        <v>28</v>
      </c>
      <c r="H28" s="11" t="s">
        <v>29</v>
      </c>
      <c r="I28" s="11" t="s">
        <v>55</v>
      </c>
      <c r="J28" s="11" t="s">
        <v>56</v>
      </c>
      <c r="K28" s="11" t="s">
        <v>90</v>
      </c>
      <c r="L28" s="11" t="s">
        <v>33</v>
      </c>
      <c r="M28" s="11" t="s">
        <v>34</v>
      </c>
      <c r="N28" s="11" t="s">
        <v>33</v>
      </c>
      <c r="O28" s="11" t="s">
        <v>35</v>
      </c>
      <c r="P28" s="11" t="s">
        <v>91</v>
      </c>
      <c r="Q28" s="13">
        <v>9732950</v>
      </c>
      <c r="R28" s="10">
        <f t="shared" si="1"/>
        <v>9732948</v>
      </c>
      <c r="S28" s="13">
        <v>0</v>
      </c>
      <c r="T28" s="13">
        <v>0</v>
      </c>
      <c r="U28" s="13"/>
      <c r="V28" s="13">
        <f>1683348+8049600</f>
        <v>9732948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</row>
    <row r="29" spans="1:30" ht="33.75">
      <c r="A29" s="7">
        <v>56</v>
      </c>
      <c r="B29" s="8" t="s">
        <v>92</v>
      </c>
      <c r="C29" s="9" t="s">
        <v>24</v>
      </c>
      <c r="D29" s="8" t="s">
        <v>93</v>
      </c>
      <c r="E29" s="8" t="s">
        <v>26</v>
      </c>
      <c r="F29" s="8" t="s">
        <v>27</v>
      </c>
      <c r="G29" s="8" t="s">
        <v>28</v>
      </c>
      <c r="H29" s="8" t="s">
        <v>29</v>
      </c>
      <c r="I29" s="8" t="s">
        <v>45</v>
      </c>
      <c r="J29" s="8" t="s">
        <v>46</v>
      </c>
      <c r="K29" s="8" t="s">
        <v>90</v>
      </c>
      <c r="L29" s="8" t="s">
        <v>33</v>
      </c>
      <c r="M29" s="8" t="s">
        <v>34</v>
      </c>
      <c r="N29" s="8" t="s">
        <v>33</v>
      </c>
      <c r="O29" s="8" t="s">
        <v>35</v>
      </c>
      <c r="P29" s="8" t="s">
        <v>91</v>
      </c>
      <c r="Q29" s="10">
        <v>9920000</v>
      </c>
      <c r="R29" s="10">
        <f t="shared" si="1"/>
        <v>9920000</v>
      </c>
      <c r="S29" s="10">
        <v>0</v>
      </c>
      <c r="T29" s="10">
        <v>100000</v>
      </c>
      <c r="U29" s="10">
        <v>9820000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</row>
    <row r="30" spans="1:30" ht="33.75">
      <c r="A30" s="7">
        <v>57</v>
      </c>
      <c r="B30" s="11" t="s">
        <v>94</v>
      </c>
      <c r="C30" s="12" t="s">
        <v>24</v>
      </c>
      <c r="D30" s="11" t="s">
        <v>95</v>
      </c>
      <c r="E30" s="11" t="s">
        <v>26</v>
      </c>
      <c r="F30" s="11" t="s">
        <v>27</v>
      </c>
      <c r="G30" s="11" t="s">
        <v>28</v>
      </c>
      <c r="H30" s="11" t="s">
        <v>29</v>
      </c>
      <c r="I30" s="11" t="s">
        <v>30</v>
      </c>
      <c r="J30" s="11" t="s">
        <v>31</v>
      </c>
      <c r="K30" s="11" t="s">
        <v>90</v>
      </c>
      <c r="L30" s="11" t="s">
        <v>33</v>
      </c>
      <c r="M30" s="11" t="s">
        <v>34</v>
      </c>
      <c r="N30" s="11" t="s">
        <v>33</v>
      </c>
      <c r="O30" s="11" t="s">
        <v>35</v>
      </c>
      <c r="P30" s="11" t="s">
        <v>91</v>
      </c>
      <c r="Q30" s="13">
        <v>5160000</v>
      </c>
      <c r="R30" s="10">
        <f t="shared" si="1"/>
        <v>5160000</v>
      </c>
      <c r="S30" s="13">
        <v>0</v>
      </c>
      <c r="T30" s="13">
        <v>1770000</v>
      </c>
      <c r="U30" s="13">
        <v>0</v>
      </c>
      <c r="V30" s="13">
        <v>0</v>
      </c>
      <c r="W30" s="13">
        <v>0</v>
      </c>
      <c r="X30" s="13">
        <v>0</v>
      </c>
      <c r="Y30" s="13">
        <v>3390000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</row>
    <row r="31" spans="1:30" ht="33.75">
      <c r="A31" s="7">
        <v>61</v>
      </c>
      <c r="B31" s="11" t="s">
        <v>97</v>
      </c>
      <c r="C31" s="12" t="s">
        <v>24</v>
      </c>
      <c r="D31" s="11" t="s">
        <v>98</v>
      </c>
      <c r="E31" s="11" t="s">
        <v>26</v>
      </c>
      <c r="F31" s="11" t="s">
        <v>27</v>
      </c>
      <c r="G31" s="11" t="s">
        <v>28</v>
      </c>
      <c r="H31" s="11" t="s">
        <v>29</v>
      </c>
      <c r="I31" s="11" t="s">
        <v>30</v>
      </c>
      <c r="J31" s="11" t="s">
        <v>83</v>
      </c>
      <c r="K31" s="11" t="s">
        <v>90</v>
      </c>
      <c r="L31" s="11" t="s">
        <v>33</v>
      </c>
      <c r="M31" s="11" t="s">
        <v>34</v>
      </c>
      <c r="N31" s="11" t="s">
        <v>33</v>
      </c>
      <c r="O31" s="11" t="s">
        <v>35</v>
      </c>
      <c r="P31" s="11" t="s">
        <v>91</v>
      </c>
      <c r="Q31" s="13">
        <v>6392600</v>
      </c>
      <c r="R31" s="10">
        <f t="shared" si="1"/>
        <v>6392600</v>
      </c>
      <c r="S31" s="13">
        <v>0</v>
      </c>
      <c r="T31" s="13">
        <v>65000</v>
      </c>
      <c r="U31" s="13">
        <v>6327600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</row>
    <row r="32" spans="1:30" ht="33.75">
      <c r="A32" s="7">
        <v>64</v>
      </c>
      <c r="B32" s="8" t="s">
        <v>100</v>
      </c>
      <c r="C32" s="9" t="s">
        <v>24</v>
      </c>
      <c r="D32" s="8" t="s">
        <v>101</v>
      </c>
      <c r="E32" s="8" t="s">
        <v>26</v>
      </c>
      <c r="F32" s="8" t="s">
        <v>27</v>
      </c>
      <c r="G32" s="8" t="s">
        <v>28</v>
      </c>
      <c r="H32" s="8" t="s">
        <v>29</v>
      </c>
      <c r="I32" s="8" t="s">
        <v>30</v>
      </c>
      <c r="J32" s="8" t="s">
        <v>83</v>
      </c>
      <c r="K32" s="8" t="s">
        <v>90</v>
      </c>
      <c r="L32" s="8" t="s">
        <v>33</v>
      </c>
      <c r="M32" s="8" t="s">
        <v>34</v>
      </c>
      <c r="N32" s="8" t="s">
        <v>33</v>
      </c>
      <c r="O32" s="8" t="s">
        <v>35</v>
      </c>
      <c r="P32" s="8" t="s">
        <v>91</v>
      </c>
      <c r="Q32" s="10">
        <v>10035200</v>
      </c>
      <c r="R32" s="10">
        <f t="shared" si="1"/>
        <v>10035200</v>
      </c>
      <c r="S32" s="10">
        <v>0</v>
      </c>
      <c r="T32" s="10">
        <v>0</v>
      </c>
      <c r="U32" s="10">
        <v>0</v>
      </c>
      <c r="V32" s="10"/>
      <c r="W32" s="10">
        <v>5014000</v>
      </c>
      <c r="X32" s="10">
        <v>5021200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</row>
    <row r="33" spans="1:30" ht="33.75">
      <c r="A33" s="7">
        <v>71</v>
      </c>
      <c r="B33" s="11" t="s">
        <v>102</v>
      </c>
      <c r="C33" s="12" t="s">
        <v>24</v>
      </c>
      <c r="D33" s="11" t="s">
        <v>103</v>
      </c>
      <c r="E33" s="11" t="s">
        <v>26</v>
      </c>
      <c r="F33" s="11" t="s">
        <v>27</v>
      </c>
      <c r="G33" s="11" t="s">
        <v>28</v>
      </c>
      <c r="H33" s="11" t="s">
        <v>29</v>
      </c>
      <c r="I33" s="11" t="s">
        <v>30</v>
      </c>
      <c r="J33" s="11" t="s">
        <v>83</v>
      </c>
      <c r="K33" s="11" t="s">
        <v>90</v>
      </c>
      <c r="L33" s="11" t="s">
        <v>33</v>
      </c>
      <c r="M33" s="11" t="s">
        <v>34</v>
      </c>
      <c r="N33" s="11" t="s">
        <v>33</v>
      </c>
      <c r="O33" s="11" t="s">
        <v>35</v>
      </c>
      <c r="P33" s="11" t="s">
        <v>91</v>
      </c>
      <c r="Q33" s="13">
        <v>5497600</v>
      </c>
      <c r="R33" s="10">
        <f t="shared" ref="R33:R54" si="2">SUM(S33:AD33)</f>
        <v>5497600</v>
      </c>
      <c r="S33" s="13">
        <v>0</v>
      </c>
      <c r="T33" s="13">
        <v>0</v>
      </c>
      <c r="U33" s="13"/>
      <c r="V33" s="13">
        <f>2694300+2803300</f>
        <v>5497600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</row>
    <row r="34" spans="1:30" ht="33.75">
      <c r="A34" s="7">
        <v>76</v>
      </c>
      <c r="B34" s="8" t="s">
        <v>104</v>
      </c>
      <c r="C34" s="9" t="s">
        <v>24</v>
      </c>
      <c r="D34" s="8" t="s">
        <v>105</v>
      </c>
      <c r="E34" s="8" t="s">
        <v>26</v>
      </c>
      <c r="F34" s="8" t="s">
        <v>27</v>
      </c>
      <c r="G34" s="8" t="s">
        <v>28</v>
      </c>
      <c r="H34" s="8" t="s">
        <v>29</v>
      </c>
      <c r="I34" s="8" t="s">
        <v>45</v>
      </c>
      <c r="J34" s="8" t="s">
        <v>46</v>
      </c>
      <c r="K34" s="8" t="s">
        <v>90</v>
      </c>
      <c r="L34" s="8" t="s">
        <v>33</v>
      </c>
      <c r="M34" s="8" t="s">
        <v>34</v>
      </c>
      <c r="N34" s="8" t="s">
        <v>33</v>
      </c>
      <c r="O34" s="8" t="s">
        <v>35</v>
      </c>
      <c r="P34" s="8" t="s">
        <v>91</v>
      </c>
      <c r="Q34" s="10">
        <v>14220000</v>
      </c>
      <c r="R34" s="10">
        <f t="shared" si="2"/>
        <v>14220000</v>
      </c>
      <c r="S34" s="10">
        <v>0</v>
      </c>
      <c r="T34" s="10">
        <v>0</v>
      </c>
      <c r="U34" s="10">
        <v>220000</v>
      </c>
      <c r="V34" s="10">
        <v>14000000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</row>
    <row r="35" spans="1:30" ht="33.75">
      <c r="A35" s="7">
        <v>78</v>
      </c>
      <c r="B35" s="8" t="s">
        <v>106</v>
      </c>
      <c r="C35" s="9" t="s">
        <v>24</v>
      </c>
      <c r="D35" s="8" t="s">
        <v>107</v>
      </c>
      <c r="E35" s="8" t="s">
        <v>26</v>
      </c>
      <c r="F35" s="8" t="s">
        <v>27</v>
      </c>
      <c r="G35" s="8" t="s">
        <v>28</v>
      </c>
      <c r="H35" s="8" t="s">
        <v>29</v>
      </c>
      <c r="I35" s="8" t="s">
        <v>45</v>
      </c>
      <c r="J35" s="8" t="s">
        <v>46</v>
      </c>
      <c r="K35" s="8" t="s">
        <v>90</v>
      </c>
      <c r="L35" s="8" t="s">
        <v>33</v>
      </c>
      <c r="M35" s="8" t="s">
        <v>34</v>
      </c>
      <c r="N35" s="8" t="s">
        <v>33</v>
      </c>
      <c r="O35" s="8" t="s">
        <v>35</v>
      </c>
      <c r="P35" s="8" t="s">
        <v>91</v>
      </c>
      <c r="Q35" s="10">
        <v>6374910</v>
      </c>
      <c r="R35" s="10">
        <f t="shared" si="2"/>
        <v>6374910</v>
      </c>
      <c r="S35" s="10">
        <v>0</v>
      </c>
      <c r="T35" s="10">
        <v>0</v>
      </c>
      <c r="U35" s="10">
        <v>107100</v>
      </c>
      <c r="V35" s="10">
        <v>6267810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</row>
    <row r="36" spans="1:30" ht="33.75">
      <c r="A36" s="7">
        <v>80</v>
      </c>
      <c r="B36" s="8" t="s">
        <v>108</v>
      </c>
      <c r="C36" s="9" t="s">
        <v>24</v>
      </c>
      <c r="D36" s="8" t="s">
        <v>109</v>
      </c>
      <c r="E36" s="8" t="s">
        <v>26</v>
      </c>
      <c r="F36" s="8" t="s">
        <v>27</v>
      </c>
      <c r="G36" s="8" t="s">
        <v>28</v>
      </c>
      <c r="H36" s="8" t="s">
        <v>29</v>
      </c>
      <c r="I36" s="8" t="s">
        <v>30</v>
      </c>
      <c r="J36" s="8" t="s">
        <v>31</v>
      </c>
      <c r="K36" s="8" t="s">
        <v>90</v>
      </c>
      <c r="L36" s="8" t="s">
        <v>33</v>
      </c>
      <c r="M36" s="8" t="s">
        <v>34</v>
      </c>
      <c r="N36" s="8" t="s">
        <v>33</v>
      </c>
      <c r="O36" s="8" t="s">
        <v>35</v>
      </c>
      <c r="P36" s="8" t="s">
        <v>91</v>
      </c>
      <c r="Q36" s="10">
        <v>4388400</v>
      </c>
      <c r="R36" s="10">
        <f t="shared" si="2"/>
        <v>3107647</v>
      </c>
      <c r="S36" s="10">
        <v>0</v>
      </c>
      <c r="T36" s="10">
        <v>0</v>
      </c>
      <c r="U36" s="10">
        <v>0</v>
      </c>
      <c r="V36" s="10">
        <f>727647+2380000</f>
        <v>3107647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</row>
    <row r="37" spans="1:30" ht="33.75">
      <c r="A37" s="7">
        <v>81</v>
      </c>
      <c r="B37" s="11" t="s">
        <v>110</v>
      </c>
      <c r="C37" s="12" t="s">
        <v>24</v>
      </c>
      <c r="D37" s="11" t="s">
        <v>111</v>
      </c>
      <c r="E37" s="11" t="s">
        <v>26</v>
      </c>
      <c r="F37" s="11" t="s">
        <v>27</v>
      </c>
      <c r="G37" s="11" t="s">
        <v>28</v>
      </c>
      <c r="H37" s="11" t="s">
        <v>29</v>
      </c>
      <c r="I37" s="11" t="s">
        <v>30</v>
      </c>
      <c r="J37" s="11" t="s">
        <v>31</v>
      </c>
      <c r="K37" s="11" t="s">
        <v>90</v>
      </c>
      <c r="L37" s="11" t="s">
        <v>33</v>
      </c>
      <c r="M37" s="11" t="s">
        <v>34</v>
      </c>
      <c r="N37" s="11" t="s">
        <v>33</v>
      </c>
      <c r="O37" s="11" t="s">
        <v>35</v>
      </c>
      <c r="P37" s="11" t="s">
        <v>91</v>
      </c>
      <c r="Q37" s="13">
        <v>7745420</v>
      </c>
      <c r="R37" s="10">
        <f t="shared" si="2"/>
        <v>7745420</v>
      </c>
      <c r="S37" s="13">
        <v>0</v>
      </c>
      <c r="T37" s="13">
        <v>7745420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</row>
    <row r="38" spans="1:30" ht="33.75">
      <c r="A38" s="7">
        <v>82</v>
      </c>
      <c r="B38" s="8" t="s">
        <v>112</v>
      </c>
      <c r="C38" s="9" t="s">
        <v>24</v>
      </c>
      <c r="D38" s="8" t="s">
        <v>113</v>
      </c>
      <c r="E38" s="8" t="s">
        <v>26</v>
      </c>
      <c r="F38" s="8" t="s">
        <v>27</v>
      </c>
      <c r="G38" s="8" t="s">
        <v>28</v>
      </c>
      <c r="H38" s="8" t="s">
        <v>29</v>
      </c>
      <c r="I38" s="8" t="s">
        <v>30</v>
      </c>
      <c r="J38" s="8" t="s">
        <v>31</v>
      </c>
      <c r="K38" s="8" t="s">
        <v>90</v>
      </c>
      <c r="L38" s="8" t="s">
        <v>33</v>
      </c>
      <c r="M38" s="8" t="s">
        <v>34</v>
      </c>
      <c r="N38" s="8" t="s">
        <v>33</v>
      </c>
      <c r="O38" s="8" t="s">
        <v>35</v>
      </c>
      <c r="P38" s="8" t="s">
        <v>91</v>
      </c>
      <c r="Q38" s="10">
        <v>10000000</v>
      </c>
      <c r="R38" s="10">
        <f t="shared" si="2"/>
        <v>10000000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10000000</v>
      </c>
      <c r="AD38" s="10">
        <v>0</v>
      </c>
    </row>
    <row r="39" spans="1:30" ht="33.75">
      <c r="A39" s="7">
        <v>85</v>
      </c>
      <c r="B39" s="11" t="s">
        <v>114</v>
      </c>
      <c r="C39" s="12" t="s">
        <v>24</v>
      </c>
      <c r="D39" s="11" t="s">
        <v>115</v>
      </c>
      <c r="E39" s="11" t="s">
        <v>26</v>
      </c>
      <c r="F39" s="11" t="s">
        <v>27</v>
      </c>
      <c r="G39" s="11" t="s">
        <v>28</v>
      </c>
      <c r="H39" s="11" t="s">
        <v>29</v>
      </c>
      <c r="I39" s="11" t="s">
        <v>30</v>
      </c>
      <c r="J39" s="11" t="s">
        <v>31</v>
      </c>
      <c r="K39" s="11" t="s">
        <v>90</v>
      </c>
      <c r="L39" s="11" t="s">
        <v>33</v>
      </c>
      <c r="M39" s="11" t="s">
        <v>34</v>
      </c>
      <c r="N39" s="11" t="s">
        <v>33</v>
      </c>
      <c r="O39" s="11" t="s">
        <v>35</v>
      </c>
      <c r="P39" s="11" t="s">
        <v>91</v>
      </c>
      <c r="Q39" s="13">
        <v>22837010</v>
      </c>
      <c r="R39" s="10">
        <f t="shared" si="2"/>
        <v>22837010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22837010</v>
      </c>
      <c r="AD39" s="13">
        <v>0</v>
      </c>
    </row>
    <row r="40" spans="1:30" ht="33.75">
      <c r="A40" s="7">
        <v>87</v>
      </c>
      <c r="B40" s="11" t="s">
        <v>116</v>
      </c>
      <c r="C40" s="12" t="s">
        <v>24</v>
      </c>
      <c r="D40" s="11" t="s">
        <v>117</v>
      </c>
      <c r="E40" s="11" t="s">
        <v>26</v>
      </c>
      <c r="F40" s="11" t="s">
        <v>27</v>
      </c>
      <c r="G40" s="11" t="s">
        <v>28</v>
      </c>
      <c r="H40" s="11" t="s">
        <v>29</v>
      </c>
      <c r="I40" s="11" t="s">
        <v>30</v>
      </c>
      <c r="J40" s="11" t="s">
        <v>31</v>
      </c>
      <c r="K40" s="11" t="s">
        <v>90</v>
      </c>
      <c r="L40" s="11" t="s">
        <v>33</v>
      </c>
      <c r="M40" s="11" t="s">
        <v>34</v>
      </c>
      <c r="N40" s="11" t="s">
        <v>33</v>
      </c>
      <c r="O40" s="11" t="s">
        <v>35</v>
      </c>
      <c r="P40" s="11" t="s">
        <v>91</v>
      </c>
      <c r="Q40" s="13">
        <v>2142800</v>
      </c>
      <c r="R40" s="10">
        <f t="shared" si="2"/>
        <v>2086916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2086916</v>
      </c>
      <c r="AD40" s="13">
        <v>0</v>
      </c>
    </row>
    <row r="41" spans="1:30" ht="33.75">
      <c r="A41" s="7">
        <v>91</v>
      </c>
      <c r="B41" s="11" t="s">
        <v>118</v>
      </c>
      <c r="C41" s="12" t="s">
        <v>24</v>
      </c>
      <c r="D41" s="11" t="s">
        <v>119</v>
      </c>
      <c r="E41" s="11" t="s">
        <v>26</v>
      </c>
      <c r="F41" s="11" t="s">
        <v>27</v>
      </c>
      <c r="G41" s="11" t="s">
        <v>28</v>
      </c>
      <c r="H41" s="11" t="s">
        <v>29</v>
      </c>
      <c r="I41" s="11" t="s">
        <v>30</v>
      </c>
      <c r="J41" s="11" t="s">
        <v>31</v>
      </c>
      <c r="K41" s="11" t="s">
        <v>90</v>
      </c>
      <c r="L41" s="11" t="s">
        <v>33</v>
      </c>
      <c r="M41" s="11" t="s">
        <v>34</v>
      </c>
      <c r="N41" s="11" t="s">
        <v>33</v>
      </c>
      <c r="O41" s="11" t="s">
        <v>35</v>
      </c>
      <c r="P41" s="11" t="s">
        <v>91</v>
      </c>
      <c r="Q41" s="13">
        <v>10000000</v>
      </c>
      <c r="R41" s="10">
        <f t="shared" si="2"/>
        <v>10000000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10000000</v>
      </c>
      <c r="AD41" s="13">
        <v>0</v>
      </c>
    </row>
    <row r="42" spans="1:30" ht="33.75">
      <c r="A42" s="7">
        <v>98</v>
      </c>
      <c r="B42" s="8" t="s">
        <v>120</v>
      </c>
      <c r="C42" s="9" t="s">
        <v>24</v>
      </c>
      <c r="D42" s="8" t="s">
        <v>121</v>
      </c>
      <c r="E42" s="8" t="s">
        <v>26</v>
      </c>
      <c r="F42" s="8" t="s">
        <v>27</v>
      </c>
      <c r="G42" s="8" t="s">
        <v>28</v>
      </c>
      <c r="H42" s="8" t="s">
        <v>29</v>
      </c>
      <c r="I42" s="8" t="s">
        <v>30</v>
      </c>
      <c r="J42" s="8" t="s">
        <v>31</v>
      </c>
      <c r="K42" s="8" t="s">
        <v>90</v>
      </c>
      <c r="L42" s="8" t="s">
        <v>33</v>
      </c>
      <c r="M42" s="8" t="s">
        <v>34</v>
      </c>
      <c r="N42" s="8" t="s">
        <v>33</v>
      </c>
      <c r="O42" s="8" t="s">
        <v>35</v>
      </c>
      <c r="P42" s="8" t="s">
        <v>91</v>
      </c>
      <c r="Q42" s="10">
        <v>892500</v>
      </c>
      <c r="R42" s="10">
        <f t="shared" si="2"/>
        <v>892500</v>
      </c>
      <c r="S42" s="10">
        <v>0</v>
      </c>
      <c r="T42" s="10">
        <v>26000</v>
      </c>
      <c r="U42" s="10">
        <v>866500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</row>
    <row r="43" spans="1:30" ht="33.75">
      <c r="A43" s="7">
        <v>102</v>
      </c>
      <c r="B43" s="8" t="s">
        <v>122</v>
      </c>
      <c r="C43" s="9" t="s">
        <v>24</v>
      </c>
      <c r="D43" s="8" t="s">
        <v>123</v>
      </c>
      <c r="E43" s="8" t="s">
        <v>26</v>
      </c>
      <c r="F43" s="8" t="s">
        <v>27</v>
      </c>
      <c r="G43" s="8" t="s">
        <v>28</v>
      </c>
      <c r="H43" s="8" t="s">
        <v>29</v>
      </c>
      <c r="I43" s="8" t="s">
        <v>30</v>
      </c>
      <c r="J43" s="8" t="s">
        <v>31</v>
      </c>
      <c r="K43" s="8" t="s">
        <v>90</v>
      </c>
      <c r="L43" s="8" t="s">
        <v>33</v>
      </c>
      <c r="M43" s="8" t="s">
        <v>34</v>
      </c>
      <c r="N43" s="8" t="s">
        <v>33</v>
      </c>
      <c r="O43" s="8" t="s">
        <v>35</v>
      </c>
      <c r="P43" s="8" t="s">
        <v>91</v>
      </c>
      <c r="Q43" s="10">
        <v>10000000</v>
      </c>
      <c r="R43" s="10">
        <f t="shared" si="2"/>
        <v>10000000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10000000</v>
      </c>
      <c r="AD43" s="10">
        <v>0</v>
      </c>
    </row>
    <row r="44" spans="1:30" ht="33.75">
      <c r="A44" s="7">
        <v>103</v>
      </c>
      <c r="B44" s="11" t="s">
        <v>124</v>
      </c>
      <c r="C44" s="12" t="s">
        <v>24</v>
      </c>
      <c r="D44" s="11" t="s">
        <v>125</v>
      </c>
      <c r="E44" s="11" t="s">
        <v>26</v>
      </c>
      <c r="F44" s="11" t="s">
        <v>27</v>
      </c>
      <c r="G44" s="11" t="s">
        <v>28</v>
      </c>
      <c r="H44" s="11" t="s">
        <v>29</v>
      </c>
      <c r="I44" s="11" t="s">
        <v>30</v>
      </c>
      <c r="J44" s="11" t="s">
        <v>31</v>
      </c>
      <c r="K44" s="11" t="s">
        <v>90</v>
      </c>
      <c r="L44" s="11" t="s">
        <v>33</v>
      </c>
      <c r="M44" s="11" t="s">
        <v>34</v>
      </c>
      <c r="N44" s="11" t="s">
        <v>33</v>
      </c>
      <c r="O44" s="11" t="s">
        <v>35</v>
      </c>
      <c r="P44" s="11" t="s">
        <v>91</v>
      </c>
      <c r="Q44" s="13">
        <v>7422000</v>
      </c>
      <c r="R44" s="10">
        <f t="shared" si="2"/>
        <v>7422000</v>
      </c>
      <c r="S44" s="13">
        <v>0</v>
      </c>
      <c r="T44" s="13">
        <v>2670000</v>
      </c>
      <c r="U44" s="13">
        <v>4752000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</row>
    <row r="45" spans="1:30" ht="33.75">
      <c r="A45" s="7">
        <v>104</v>
      </c>
      <c r="B45" s="8" t="s">
        <v>126</v>
      </c>
      <c r="C45" s="9" t="s">
        <v>24</v>
      </c>
      <c r="D45" s="8" t="s">
        <v>127</v>
      </c>
      <c r="E45" s="8" t="s">
        <v>26</v>
      </c>
      <c r="F45" s="8" t="s">
        <v>27</v>
      </c>
      <c r="G45" s="8" t="s">
        <v>28</v>
      </c>
      <c r="H45" s="8" t="s">
        <v>29</v>
      </c>
      <c r="I45" s="8" t="s">
        <v>30</v>
      </c>
      <c r="J45" s="8" t="s">
        <v>31</v>
      </c>
      <c r="K45" s="8" t="s">
        <v>90</v>
      </c>
      <c r="L45" s="8" t="s">
        <v>33</v>
      </c>
      <c r="M45" s="8" t="s">
        <v>34</v>
      </c>
      <c r="N45" s="8" t="s">
        <v>33</v>
      </c>
      <c r="O45" s="8" t="s">
        <v>35</v>
      </c>
      <c r="P45" s="8" t="s">
        <v>91</v>
      </c>
      <c r="Q45" s="10">
        <v>16891700</v>
      </c>
      <c r="R45" s="10">
        <f t="shared" si="2"/>
        <v>16653700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16653700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</row>
    <row r="46" spans="1:30" ht="33.75">
      <c r="A46" s="7">
        <v>106</v>
      </c>
      <c r="B46" s="8" t="s">
        <v>128</v>
      </c>
      <c r="C46" s="9" t="s">
        <v>24</v>
      </c>
      <c r="D46" s="8" t="s">
        <v>129</v>
      </c>
      <c r="E46" s="8" t="s">
        <v>26</v>
      </c>
      <c r="F46" s="8" t="s">
        <v>27</v>
      </c>
      <c r="G46" s="8" t="s">
        <v>28</v>
      </c>
      <c r="H46" s="8" t="s">
        <v>29</v>
      </c>
      <c r="I46" s="8" t="s">
        <v>45</v>
      </c>
      <c r="J46" s="8" t="s">
        <v>46</v>
      </c>
      <c r="K46" s="8" t="s">
        <v>90</v>
      </c>
      <c r="L46" s="8" t="s">
        <v>33</v>
      </c>
      <c r="M46" s="8" t="s">
        <v>34</v>
      </c>
      <c r="N46" s="8" t="s">
        <v>33</v>
      </c>
      <c r="O46" s="8" t="s">
        <v>35</v>
      </c>
      <c r="P46" s="8" t="s">
        <v>91</v>
      </c>
      <c r="Q46" s="10">
        <v>7916060</v>
      </c>
      <c r="R46" s="10">
        <f t="shared" si="2"/>
        <v>7916060</v>
      </c>
      <c r="S46" s="10">
        <v>0</v>
      </c>
      <c r="T46" s="10">
        <v>1159100</v>
      </c>
      <c r="U46" s="10">
        <v>6756960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</row>
    <row r="47" spans="1:30" ht="33.75">
      <c r="A47" s="7">
        <v>107</v>
      </c>
      <c r="B47" s="11" t="s">
        <v>130</v>
      </c>
      <c r="C47" s="12" t="s">
        <v>24</v>
      </c>
      <c r="D47" s="11" t="s">
        <v>131</v>
      </c>
      <c r="E47" s="11" t="s">
        <v>26</v>
      </c>
      <c r="F47" s="11" t="s">
        <v>27</v>
      </c>
      <c r="G47" s="11" t="s">
        <v>28</v>
      </c>
      <c r="H47" s="11" t="s">
        <v>29</v>
      </c>
      <c r="I47" s="11" t="s">
        <v>30</v>
      </c>
      <c r="J47" s="11" t="s">
        <v>31</v>
      </c>
      <c r="K47" s="11" t="s">
        <v>90</v>
      </c>
      <c r="L47" s="11" t="s">
        <v>33</v>
      </c>
      <c r="M47" s="11" t="s">
        <v>34</v>
      </c>
      <c r="N47" s="11" t="s">
        <v>33</v>
      </c>
      <c r="O47" s="11" t="s">
        <v>35</v>
      </c>
      <c r="P47" s="11" t="s">
        <v>91</v>
      </c>
      <c r="Q47" s="13">
        <v>17385000</v>
      </c>
      <c r="R47" s="10">
        <f t="shared" si="2"/>
        <v>17135000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27">
        <v>17135000</v>
      </c>
      <c r="AB47" s="27">
        <v>0</v>
      </c>
      <c r="AC47" s="27">
        <v>0</v>
      </c>
      <c r="AD47" s="27">
        <v>0</v>
      </c>
    </row>
    <row r="48" spans="1:30" ht="33.75">
      <c r="A48" s="7">
        <v>115</v>
      </c>
      <c r="B48" s="11" t="s">
        <v>132</v>
      </c>
      <c r="C48" s="12" t="s">
        <v>24</v>
      </c>
      <c r="D48" s="11" t="s">
        <v>133</v>
      </c>
      <c r="E48" s="11" t="s">
        <v>26</v>
      </c>
      <c r="F48" s="11" t="s">
        <v>27</v>
      </c>
      <c r="G48" s="11" t="s">
        <v>28</v>
      </c>
      <c r="H48" s="11" t="s">
        <v>29</v>
      </c>
      <c r="I48" s="11" t="s">
        <v>30</v>
      </c>
      <c r="J48" s="11" t="s">
        <v>31</v>
      </c>
      <c r="K48" s="11" t="s">
        <v>90</v>
      </c>
      <c r="L48" s="11" t="s">
        <v>33</v>
      </c>
      <c r="M48" s="11" t="s">
        <v>34</v>
      </c>
      <c r="N48" s="11" t="s">
        <v>33</v>
      </c>
      <c r="O48" s="11" t="s">
        <v>35</v>
      </c>
      <c r="P48" s="11" t="s">
        <v>91</v>
      </c>
      <c r="Q48" s="13">
        <v>6680000</v>
      </c>
      <c r="R48" s="10">
        <f t="shared" si="2"/>
        <v>6680000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27">
        <v>6680000</v>
      </c>
      <c r="AB48" s="27">
        <v>0</v>
      </c>
      <c r="AC48" s="27">
        <v>0</v>
      </c>
      <c r="AD48" s="27">
        <v>0</v>
      </c>
    </row>
    <row r="49" spans="1:30" ht="33.75">
      <c r="A49" s="7">
        <v>116</v>
      </c>
      <c r="B49" s="8" t="s">
        <v>134</v>
      </c>
      <c r="C49" s="9" t="s">
        <v>24</v>
      </c>
      <c r="D49" s="8" t="s">
        <v>135</v>
      </c>
      <c r="E49" s="8" t="s">
        <v>26</v>
      </c>
      <c r="F49" s="8" t="s">
        <v>27</v>
      </c>
      <c r="G49" s="8" t="s">
        <v>28</v>
      </c>
      <c r="H49" s="8" t="s">
        <v>29</v>
      </c>
      <c r="I49" s="8" t="s">
        <v>30</v>
      </c>
      <c r="J49" s="8" t="s">
        <v>31</v>
      </c>
      <c r="K49" s="8" t="s">
        <v>90</v>
      </c>
      <c r="L49" s="8" t="s">
        <v>33</v>
      </c>
      <c r="M49" s="8" t="s">
        <v>34</v>
      </c>
      <c r="N49" s="8" t="s">
        <v>33</v>
      </c>
      <c r="O49" s="8" t="s">
        <v>35</v>
      </c>
      <c r="P49" s="8" t="s">
        <v>91</v>
      </c>
      <c r="Q49" s="10">
        <v>7847600</v>
      </c>
      <c r="R49" s="10">
        <f t="shared" si="2"/>
        <v>7847600</v>
      </c>
      <c r="S49" s="10">
        <v>0</v>
      </c>
      <c r="T49" s="10">
        <v>216000</v>
      </c>
      <c r="U49" s="10">
        <v>7631600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</row>
    <row r="50" spans="1:30" ht="33.75">
      <c r="A50" s="7">
        <v>118</v>
      </c>
      <c r="B50" s="8" t="s">
        <v>136</v>
      </c>
      <c r="C50" s="9" t="s">
        <v>24</v>
      </c>
      <c r="D50" s="8" t="s">
        <v>137</v>
      </c>
      <c r="E50" s="8" t="s">
        <v>26</v>
      </c>
      <c r="F50" s="8" t="s">
        <v>27</v>
      </c>
      <c r="G50" s="8" t="s">
        <v>28</v>
      </c>
      <c r="H50" s="8" t="s">
        <v>29</v>
      </c>
      <c r="I50" s="8" t="s">
        <v>30</v>
      </c>
      <c r="J50" s="8" t="s">
        <v>31</v>
      </c>
      <c r="K50" s="8" t="s">
        <v>90</v>
      </c>
      <c r="L50" s="8" t="s">
        <v>33</v>
      </c>
      <c r="M50" s="8" t="s">
        <v>34</v>
      </c>
      <c r="N50" s="8" t="s">
        <v>33</v>
      </c>
      <c r="O50" s="8" t="s">
        <v>35</v>
      </c>
      <c r="P50" s="8" t="s">
        <v>91</v>
      </c>
      <c r="Q50" s="10">
        <v>2526200</v>
      </c>
      <c r="R50" s="10">
        <f t="shared" si="2"/>
        <v>2499700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2499700</v>
      </c>
    </row>
    <row r="51" spans="1:30" ht="33.75">
      <c r="A51" s="7">
        <v>119</v>
      </c>
      <c r="B51" s="11" t="s">
        <v>138</v>
      </c>
      <c r="C51" s="12" t="s">
        <v>24</v>
      </c>
      <c r="D51" s="11" t="s">
        <v>139</v>
      </c>
      <c r="E51" s="11" t="s">
        <v>26</v>
      </c>
      <c r="F51" s="11" t="s">
        <v>27</v>
      </c>
      <c r="G51" s="11" t="s">
        <v>28</v>
      </c>
      <c r="H51" s="11" t="s">
        <v>29</v>
      </c>
      <c r="I51" s="11" t="s">
        <v>30</v>
      </c>
      <c r="J51" s="11" t="s">
        <v>31</v>
      </c>
      <c r="K51" s="11" t="s">
        <v>90</v>
      </c>
      <c r="L51" s="11" t="s">
        <v>33</v>
      </c>
      <c r="M51" s="11" t="s">
        <v>34</v>
      </c>
      <c r="N51" s="11" t="s">
        <v>33</v>
      </c>
      <c r="O51" s="11" t="s">
        <v>35</v>
      </c>
      <c r="P51" s="11" t="s">
        <v>91</v>
      </c>
      <c r="Q51" s="13">
        <v>3572760</v>
      </c>
      <c r="R51" s="10">
        <f t="shared" si="2"/>
        <v>3572760</v>
      </c>
      <c r="S51" s="13">
        <v>0</v>
      </c>
      <c r="T51" s="13">
        <v>1357900</v>
      </c>
      <c r="U51" s="13">
        <v>2214860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</row>
    <row r="52" spans="1:30" ht="33.75">
      <c r="A52" s="7">
        <v>124</v>
      </c>
      <c r="B52" s="8" t="s">
        <v>140</v>
      </c>
      <c r="C52" s="9" t="s">
        <v>24</v>
      </c>
      <c r="D52" s="8" t="s">
        <v>141</v>
      </c>
      <c r="E52" s="8" t="s">
        <v>26</v>
      </c>
      <c r="F52" s="8" t="s">
        <v>27</v>
      </c>
      <c r="G52" s="8" t="s">
        <v>28</v>
      </c>
      <c r="H52" s="8" t="s">
        <v>29</v>
      </c>
      <c r="I52" s="8" t="s">
        <v>30</v>
      </c>
      <c r="J52" s="8" t="s">
        <v>31</v>
      </c>
      <c r="K52" s="8" t="s">
        <v>90</v>
      </c>
      <c r="L52" s="8" t="s">
        <v>33</v>
      </c>
      <c r="M52" s="8" t="s">
        <v>34</v>
      </c>
      <c r="N52" s="8" t="s">
        <v>33</v>
      </c>
      <c r="O52" s="8" t="s">
        <v>35</v>
      </c>
      <c r="P52" s="8" t="s">
        <v>91</v>
      </c>
      <c r="Q52" s="10">
        <v>4876000</v>
      </c>
      <c r="R52" s="10">
        <f t="shared" si="2"/>
        <v>4876000</v>
      </c>
      <c r="S52" s="10">
        <v>0</v>
      </c>
      <c r="T52" s="10">
        <v>0</v>
      </c>
      <c r="U52" s="10">
        <v>100000</v>
      </c>
      <c r="V52" s="10">
        <v>4776000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</row>
    <row r="53" spans="1:30" ht="33.75">
      <c r="A53" s="7">
        <v>126</v>
      </c>
      <c r="B53" s="8" t="s">
        <v>142</v>
      </c>
      <c r="C53" s="9" t="s">
        <v>24</v>
      </c>
      <c r="D53" s="8" t="s">
        <v>143</v>
      </c>
      <c r="E53" s="8" t="s">
        <v>26</v>
      </c>
      <c r="F53" s="8" t="s">
        <v>27</v>
      </c>
      <c r="G53" s="8" t="s">
        <v>28</v>
      </c>
      <c r="H53" s="8" t="s">
        <v>29</v>
      </c>
      <c r="I53" s="8" t="s">
        <v>30</v>
      </c>
      <c r="J53" s="8" t="s">
        <v>31</v>
      </c>
      <c r="K53" s="8" t="s">
        <v>90</v>
      </c>
      <c r="L53" s="8" t="s">
        <v>33</v>
      </c>
      <c r="M53" s="8" t="s">
        <v>34</v>
      </c>
      <c r="N53" s="8" t="s">
        <v>33</v>
      </c>
      <c r="O53" s="8" t="s">
        <v>35</v>
      </c>
      <c r="P53" s="8" t="s">
        <v>91</v>
      </c>
      <c r="Q53" s="10">
        <v>24948003</v>
      </c>
      <c r="R53" s="10">
        <f t="shared" si="2"/>
        <v>24948000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24948000</v>
      </c>
      <c r="AC53" s="10">
        <v>0</v>
      </c>
      <c r="AD53" s="10">
        <v>0</v>
      </c>
    </row>
    <row r="54" spans="1:30" ht="33.75">
      <c r="A54" s="7">
        <v>127</v>
      </c>
      <c r="B54" s="11" t="s">
        <v>144</v>
      </c>
      <c r="C54" s="12" t="s">
        <v>24</v>
      </c>
      <c r="D54" s="11" t="s">
        <v>145</v>
      </c>
      <c r="E54" s="11" t="s">
        <v>26</v>
      </c>
      <c r="F54" s="11" t="s">
        <v>27</v>
      </c>
      <c r="G54" s="11" t="s">
        <v>28</v>
      </c>
      <c r="H54" s="11" t="s">
        <v>29</v>
      </c>
      <c r="I54" s="11" t="s">
        <v>30</v>
      </c>
      <c r="J54" s="11" t="s">
        <v>31</v>
      </c>
      <c r="K54" s="11" t="s">
        <v>90</v>
      </c>
      <c r="L54" s="11" t="s">
        <v>33</v>
      </c>
      <c r="M54" s="11" t="s">
        <v>34</v>
      </c>
      <c r="N54" s="11" t="s">
        <v>33</v>
      </c>
      <c r="O54" s="11" t="s">
        <v>35</v>
      </c>
      <c r="P54" s="11" t="s">
        <v>91</v>
      </c>
      <c r="Q54" s="13">
        <v>21010024</v>
      </c>
      <c r="R54" s="10">
        <f t="shared" si="2"/>
        <v>21010024</v>
      </c>
      <c r="S54" s="13">
        <v>0</v>
      </c>
      <c r="T54" s="13">
        <v>60000</v>
      </c>
      <c r="U54" s="13">
        <v>20950024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</row>
    <row r="55" spans="1:30" ht="33.75">
      <c r="A55" s="7">
        <v>130</v>
      </c>
      <c r="B55" s="8" t="s">
        <v>146</v>
      </c>
      <c r="C55" s="9" t="s">
        <v>24</v>
      </c>
      <c r="D55" s="8" t="s">
        <v>147</v>
      </c>
      <c r="E55" s="8" t="s">
        <v>26</v>
      </c>
      <c r="F55" s="8" t="s">
        <v>27</v>
      </c>
      <c r="G55" s="8" t="s">
        <v>28</v>
      </c>
      <c r="H55" s="8" t="s">
        <v>29</v>
      </c>
      <c r="I55" s="8" t="s">
        <v>30</v>
      </c>
      <c r="J55" s="8" t="s">
        <v>31</v>
      </c>
      <c r="K55" s="8" t="s">
        <v>90</v>
      </c>
      <c r="L55" s="8" t="s">
        <v>33</v>
      </c>
      <c r="M55" s="8" t="s">
        <v>34</v>
      </c>
      <c r="N55" s="8" t="s">
        <v>33</v>
      </c>
      <c r="O55" s="8" t="s">
        <v>35</v>
      </c>
      <c r="P55" s="8" t="s">
        <v>91</v>
      </c>
      <c r="Q55" s="10">
        <v>17998962</v>
      </c>
      <c r="R55" s="10">
        <f t="shared" ref="R55:R79" si="3">SUM(S55:AD55)</f>
        <v>17998962</v>
      </c>
      <c r="S55" s="10">
        <v>0</v>
      </c>
      <c r="T55" s="10">
        <v>4494870</v>
      </c>
      <c r="U55" s="10">
        <v>13504092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</row>
    <row r="56" spans="1:30" ht="33.75">
      <c r="A56" s="7">
        <v>131</v>
      </c>
      <c r="B56" s="11" t="s">
        <v>148</v>
      </c>
      <c r="C56" s="12" t="s">
        <v>24</v>
      </c>
      <c r="D56" s="11" t="s">
        <v>149</v>
      </c>
      <c r="E56" s="11" t="s">
        <v>26</v>
      </c>
      <c r="F56" s="11" t="s">
        <v>27</v>
      </c>
      <c r="G56" s="11" t="s">
        <v>28</v>
      </c>
      <c r="H56" s="11" t="s">
        <v>29</v>
      </c>
      <c r="I56" s="11" t="s">
        <v>30</v>
      </c>
      <c r="J56" s="11" t="s">
        <v>31</v>
      </c>
      <c r="K56" s="11" t="s">
        <v>90</v>
      </c>
      <c r="L56" s="11" t="s">
        <v>33</v>
      </c>
      <c r="M56" s="11" t="s">
        <v>34</v>
      </c>
      <c r="N56" s="11" t="s">
        <v>33</v>
      </c>
      <c r="O56" s="11" t="s">
        <v>35</v>
      </c>
      <c r="P56" s="11" t="s">
        <v>91</v>
      </c>
      <c r="Q56" s="13">
        <v>24391840</v>
      </c>
      <c r="R56" s="10">
        <f t="shared" si="3"/>
        <v>24391840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24391840</v>
      </c>
      <c r="AD56" s="13">
        <v>0</v>
      </c>
    </row>
    <row r="57" spans="1:30" ht="33.75">
      <c r="A57" s="7">
        <v>133</v>
      </c>
      <c r="B57" s="11" t="s">
        <v>150</v>
      </c>
      <c r="C57" s="12" t="s">
        <v>24</v>
      </c>
      <c r="D57" s="11" t="s">
        <v>151</v>
      </c>
      <c r="E57" s="11" t="s">
        <v>26</v>
      </c>
      <c r="F57" s="11" t="s">
        <v>27</v>
      </c>
      <c r="G57" s="11" t="s">
        <v>28</v>
      </c>
      <c r="H57" s="11" t="s">
        <v>29</v>
      </c>
      <c r="I57" s="11" t="s">
        <v>30</v>
      </c>
      <c r="J57" s="11" t="s">
        <v>31</v>
      </c>
      <c r="K57" s="11" t="s">
        <v>90</v>
      </c>
      <c r="L57" s="11" t="s">
        <v>33</v>
      </c>
      <c r="M57" s="11" t="s">
        <v>34</v>
      </c>
      <c r="N57" s="11" t="s">
        <v>33</v>
      </c>
      <c r="O57" s="11" t="s">
        <v>35</v>
      </c>
      <c r="P57" s="11" t="s">
        <v>91</v>
      </c>
      <c r="Q57" s="13">
        <v>10000000</v>
      </c>
      <c r="R57" s="10">
        <f t="shared" si="3"/>
        <v>10000000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10000000</v>
      </c>
      <c r="AD57" s="13">
        <v>0</v>
      </c>
    </row>
    <row r="58" spans="1:30" ht="33.75">
      <c r="A58" s="7">
        <v>135</v>
      </c>
      <c r="B58" s="11" t="s">
        <v>152</v>
      </c>
      <c r="C58" s="12" t="s">
        <v>24</v>
      </c>
      <c r="D58" s="11" t="s">
        <v>153</v>
      </c>
      <c r="E58" s="11" t="s">
        <v>26</v>
      </c>
      <c r="F58" s="11" t="s">
        <v>27</v>
      </c>
      <c r="G58" s="11" t="s">
        <v>28</v>
      </c>
      <c r="H58" s="11" t="s">
        <v>29</v>
      </c>
      <c r="I58" s="11" t="s">
        <v>55</v>
      </c>
      <c r="J58" s="11" t="s">
        <v>56</v>
      </c>
      <c r="K58" s="11" t="s">
        <v>90</v>
      </c>
      <c r="L58" s="11" t="s">
        <v>33</v>
      </c>
      <c r="M58" s="11" t="s">
        <v>34</v>
      </c>
      <c r="N58" s="11" t="s">
        <v>33</v>
      </c>
      <c r="O58" s="11" t="s">
        <v>35</v>
      </c>
      <c r="P58" s="11" t="s">
        <v>91</v>
      </c>
      <c r="Q58" s="13">
        <v>16233460</v>
      </c>
      <c r="R58" s="10">
        <f t="shared" si="3"/>
        <v>16233460</v>
      </c>
      <c r="S58" s="13">
        <v>0</v>
      </c>
      <c r="T58" s="13">
        <v>16233460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</row>
    <row r="59" spans="1:30" ht="33.75">
      <c r="A59" s="7">
        <v>143</v>
      </c>
      <c r="B59" s="11" t="s">
        <v>154</v>
      </c>
      <c r="C59" s="12" t="s">
        <v>24</v>
      </c>
      <c r="D59" s="11" t="s">
        <v>155</v>
      </c>
      <c r="E59" s="11" t="s">
        <v>26</v>
      </c>
      <c r="F59" s="11" t="s">
        <v>27</v>
      </c>
      <c r="G59" s="11" t="s">
        <v>28</v>
      </c>
      <c r="H59" s="11" t="s">
        <v>29</v>
      </c>
      <c r="I59" s="11" t="s">
        <v>30</v>
      </c>
      <c r="J59" s="11" t="s">
        <v>31</v>
      </c>
      <c r="K59" s="11" t="s">
        <v>90</v>
      </c>
      <c r="L59" s="11" t="s">
        <v>33</v>
      </c>
      <c r="M59" s="11" t="s">
        <v>34</v>
      </c>
      <c r="N59" s="11" t="s">
        <v>33</v>
      </c>
      <c r="O59" s="11" t="s">
        <v>35</v>
      </c>
      <c r="P59" s="11" t="s">
        <v>91</v>
      </c>
      <c r="Q59" s="13">
        <v>22683500</v>
      </c>
      <c r="R59" s="10">
        <f t="shared" si="3"/>
        <v>22683500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22683500</v>
      </c>
      <c r="AC59" s="13">
        <v>0</v>
      </c>
      <c r="AD59" s="13">
        <v>0</v>
      </c>
    </row>
    <row r="60" spans="1:30" ht="33.75">
      <c r="A60" s="7">
        <v>144</v>
      </c>
      <c r="B60" s="8" t="s">
        <v>156</v>
      </c>
      <c r="C60" s="9" t="s">
        <v>24</v>
      </c>
      <c r="D60" s="8" t="s">
        <v>157</v>
      </c>
      <c r="E60" s="8" t="s">
        <v>26</v>
      </c>
      <c r="F60" s="8" t="s">
        <v>27</v>
      </c>
      <c r="G60" s="8" t="s">
        <v>28</v>
      </c>
      <c r="H60" s="8" t="s">
        <v>29</v>
      </c>
      <c r="I60" s="8" t="s">
        <v>30</v>
      </c>
      <c r="J60" s="8" t="s">
        <v>31</v>
      </c>
      <c r="K60" s="8" t="s">
        <v>90</v>
      </c>
      <c r="L60" s="8" t="s">
        <v>33</v>
      </c>
      <c r="M60" s="8" t="s">
        <v>34</v>
      </c>
      <c r="N60" s="8" t="s">
        <v>33</v>
      </c>
      <c r="O60" s="8" t="s">
        <v>35</v>
      </c>
      <c r="P60" s="8" t="s">
        <v>91</v>
      </c>
      <c r="Q60" s="10">
        <v>2350495</v>
      </c>
      <c r="R60" s="10">
        <f t="shared" si="3"/>
        <v>2350495</v>
      </c>
      <c r="S60" s="10">
        <v>0</v>
      </c>
      <c r="T60" s="10">
        <v>1050000</v>
      </c>
      <c r="U60" s="10">
        <v>1300495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</row>
    <row r="61" spans="1:30" ht="33.75">
      <c r="A61" s="7">
        <v>145</v>
      </c>
      <c r="B61" s="11" t="s">
        <v>158</v>
      </c>
      <c r="C61" s="12" t="s">
        <v>24</v>
      </c>
      <c r="D61" s="11" t="s">
        <v>159</v>
      </c>
      <c r="E61" s="11" t="s">
        <v>26</v>
      </c>
      <c r="F61" s="11" t="s">
        <v>27</v>
      </c>
      <c r="G61" s="11" t="s">
        <v>28</v>
      </c>
      <c r="H61" s="11" t="s">
        <v>29</v>
      </c>
      <c r="I61" s="11" t="s">
        <v>30</v>
      </c>
      <c r="J61" s="11" t="s">
        <v>31</v>
      </c>
      <c r="K61" s="11" t="s">
        <v>90</v>
      </c>
      <c r="L61" s="11" t="s">
        <v>33</v>
      </c>
      <c r="M61" s="11" t="s">
        <v>34</v>
      </c>
      <c r="N61" s="11" t="s">
        <v>33</v>
      </c>
      <c r="O61" s="11" t="s">
        <v>35</v>
      </c>
      <c r="P61" s="11" t="s">
        <v>91</v>
      </c>
      <c r="Q61" s="13">
        <v>11804200</v>
      </c>
      <c r="R61" s="10">
        <f t="shared" si="3"/>
        <v>10330000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10330000</v>
      </c>
      <c r="AA61" s="13">
        <v>0</v>
      </c>
      <c r="AB61" s="13">
        <v>0</v>
      </c>
      <c r="AC61" s="13">
        <v>0</v>
      </c>
      <c r="AD61" s="13">
        <v>0</v>
      </c>
    </row>
    <row r="62" spans="1:30" ht="33.75">
      <c r="A62" s="7">
        <v>150</v>
      </c>
      <c r="B62" s="8" t="s">
        <v>160</v>
      </c>
      <c r="C62" s="9" t="s">
        <v>24</v>
      </c>
      <c r="D62" s="8" t="s">
        <v>161</v>
      </c>
      <c r="E62" s="8" t="s">
        <v>26</v>
      </c>
      <c r="F62" s="8" t="s">
        <v>27</v>
      </c>
      <c r="G62" s="8" t="s">
        <v>28</v>
      </c>
      <c r="H62" s="8" t="s">
        <v>29</v>
      </c>
      <c r="I62" s="8" t="s">
        <v>45</v>
      </c>
      <c r="J62" s="8" t="s">
        <v>46</v>
      </c>
      <c r="K62" s="8" t="s">
        <v>90</v>
      </c>
      <c r="L62" s="8" t="s">
        <v>33</v>
      </c>
      <c r="M62" s="8" t="s">
        <v>34</v>
      </c>
      <c r="N62" s="8" t="s">
        <v>33</v>
      </c>
      <c r="O62" s="8" t="s">
        <v>35</v>
      </c>
      <c r="P62" s="8" t="s">
        <v>91</v>
      </c>
      <c r="Q62" s="10">
        <v>20671999</v>
      </c>
      <c r="R62" s="10">
        <f t="shared" si="3"/>
        <v>20671999</v>
      </c>
      <c r="S62" s="10">
        <v>0</v>
      </c>
      <c r="T62" s="10">
        <v>0</v>
      </c>
      <c r="U62" s="10"/>
      <c r="V62" s="10">
        <f>5395000+15276999</f>
        <v>20671999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</row>
    <row r="63" spans="1:30" ht="33.75">
      <c r="A63" s="7">
        <v>153</v>
      </c>
      <c r="B63" s="11" t="s">
        <v>162</v>
      </c>
      <c r="C63" s="12" t="s">
        <v>24</v>
      </c>
      <c r="D63" s="11" t="s">
        <v>163</v>
      </c>
      <c r="E63" s="11" t="s">
        <v>26</v>
      </c>
      <c r="F63" s="11" t="s">
        <v>27</v>
      </c>
      <c r="G63" s="11" t="s">
        <v>28</v>
      </c>
      <c r="H63" s="11" t="s">
        <v>29</v>
      </c>
      <c r="I63" s="11" t="s">
        <v>30</v>
      </c>
      <c r="J63" s="11" t="s">
        <v>31</v>
      </c>
      <c r="K63" s="11" t="s">
        <v>90</v>
      </c>
      <c r="L63" s="11" t="s">
        <v>33</v>
      </c>
      <c r="M63" s="11" t="s">
        <v>34</v>
      </c>
      <c r="N63" s="11" t="s">
        <v>33</v>
      </c>
      <c r="O63" s="11" t="s">
        <v>35</v>
      </c>
      <c r="P63" s="11" t="s">
        <v>91</v>
      </c>
      <c r="Q63" s="13">
        <v>1699499</v>
      </c>
      <c r="R63" s="10">
        <f t="shared" si="3"/>
        <v>1649983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27">
        <v>1649983</v>
      </c>
      <c r="AB63" s="27">
        <v>0</v>
      </c>
      <c r="AC63" s="27">
        <v>0</v>
      </c>
      <c r="AD63" s="27">
        <v>0</v>
      </c>
    </row>
    <row r="64" spans="1:30" ht="33.75">
      <c r="A64" s="7">
        <v>155</v>
      </c>
      <c r="B64" s="11" t="s">
        <v>164</v>
      </c>
      <c r="C64" s="12" t="s">
        <v>24</v>
      </c>
      <c r="D64" s="11" t="s">
        <v>165</v>
      </c>
      <c r="E64" s="11" t="s">
        <v>26</v>
      </c>
      <c r="F64" s="11" t="s">
        <v>27</v>
      </c>
      <c r="G64" s="11" t="s">
        <v>28</v>
      </c>
      <c r="H64" s="11" t="s">
        <v>29</v>
      </c>
      <c r="I64" s="11" t="s">
        <v>30</v>
      </c>
      <c r="J64" s="11" t="s">
        <v>31</v>
      </c>
      <c r="K64" s="11" t="s">
        <v>90</v>
      </c>
      <c r="L64" s="11" t="s">
        <v>33</v>
      </c>
      <c r="M64" s="11" t="s">
        <v>34</v>
      </c>
      <c r="N64" s="11" t="s">
        <v>33</v>
      </c>
      <c r="O64" s="11" t="s">
        <v>35</v>
      </c>
      <c r="P64" s="11" t="s">
        <v>91</v>
      </c>
      <c r="Q64" s="13">
        <v>24480000</v>
      </c>
      <c r="R64" s="10">
        <f t="shared" si="3"/>
        <v>18993880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18993880</v>
      </c>
      <c r="AD64" s="13">
        <v>0</v>
      </c>
    </row>
    <row r="65" spans="1:30" ht="33.75">
      <c r="A65" s="7">
        <v>156</v>
      </c>
      <c r="B65" s="8" t="s">
        <v>166</v>
      </c>
      <c r="C65" s="9" t="s">
        <v>24</v>
      </c>
      <c r="D65" s="8" t="s">
        <v>167</v>
      </c>
      <c r="E65" s="8" t="s">
        <v>26</v>
      </c>
      <c r="F65" s="8" t="s">
        <v>27</v>
      </c>
      <c r="G65" s="8" t="s">
        <v>28</v>
      </c>
      <c r="H65" s="8" t="s">
        <v>29</v>
      </c>
      <c r="I65" s="8" t="s">
        <v>30</v>
      </c>
      <c r="J65" s="8" t="s">
        <v>31</v>
      </c>
      <c r="K65" s="8" t="s">
        <v>90</v>
      </c>
      <c r="L65" s="8" t="s">
        <v>33</v>
      </c>
      <c r="M65" s="8" t="s">
        <v>34</v>
      </c>
      <c r="N65" s="8" t="s">
        <v>33</v>
      </c>
      <c r="O65" s="8" t="s">
        <v>35</v>
      </c>
      <c r="P65" s="8" t="s">
        <v>91</v>
      </c>
      <c r="Q65" s="10">
        <v>22231700</v>
      </c>
      <c r="R65" s="10">
        <f t="shared" si="3"/>
        <v>22231700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22231700</v>
      </c>
      <c r="AC65" s="10">
        <v>0</v>
      </c>
      <c r="AD65" s="10">
        <v>0</v>
      </c>
    </row>
    <row r="66" spans="1:30" ht="33.75">
      <c r="A66" s="7">
        <v>164</v>
      </c>
      <c r="B66" s="8" t="s">
        <v>168</v>
      </c>
      <c r="C66" s="9" t="s">
        <v>24</v>
      </c>
      <c r="D66" s="8" t="s">
        <v>169</v>
      </c>
      <c r="E66" s="8" t="s">
        <v>26</v>
      </c>
      <c r="F66" s="8" t="s">
        <v>27</v>
      </c>
      <c r="G66" s="8" t="s">
        <v>28</v>
      </c>
      <c r="H66" s="8" t="s">
        <v>29</v>
      </c>
      <c r="I66" s="8" t="s">
        <v>45</v>
      </c>
      <c r="J66" s="8" t="s">
        <v>46</v>
      </c>
      <c r="K66" s="8" t="s">
        <v>90</v>
      </c>
      <c r="L66" s="8" t="s">
        <v>33</v>
      </c>
      <c r="M66" s="8" t="s">
        <v>34</v>
      </c>
      <c r="N66" s="8" t="s">
        <v>33</v>
      </c>
      <c r="O66" s="8" t="s">
        <v>35</v>
      </c>
      <c r="P66" s="8" t="s">
        <v>91</v>
      </c>
      <c r="Q66" s="10">
        <v>18998400</v>
      </c>
      <c r="R66" s="10">
        <f t="shared" si="3"/>
        <v>18797985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18797985</v>
      </c>
      <c r="AB66" s="10">
        <v>0</v>
      </c>
      <c r="AC66" s="10">
        <v>0</v>
      </c>
      <c r="AD66" s="10">
        <v>0</v>
      </c>
    </row>
    <row r="67" spans="1:30" ht="33.75">
      <c r="A67" s="7">
        <v>166</v>
      </c>
      <c r="B67" s="8" t="s">
        <v>170</v>
      </c>
      <c r="C67" s="9" t="s">
        <v>24</v>
      </c>
      <c r="D67" s="8" t="s">
        <v>171</v>
      </c>
      <c r="E67" s="8" t="s">
        <v>26</v>
      </c>
      <c r="F67" s="8" t="s">
        <v>27</v>
      </c>
      <c r="G67" s="8" t="s">
        <v>28</v>
      </c>
      <c r="H67" s="8" t="s">
        <v>29</v>
      </c>
      <c r="I67" s="8" t="s">
        <v>30</v>
      </c>
      <c r="J67" s="8" t="s">
        <v>31</v>
      </c>
      <c r="K67" s="8" t="s">
        <v>90</v>
      </c>
      <c r="L67" s="8" t="s">
        <v>33</v>
      </c>
      <c r="M67" s="8" t="s">
        <v>34</v>
      </c>
      <c r="N67" s="8" t="s">
        <v>33</v>
      </c>
      <c r="O67" s="8" t="s">
        <v>35</v>
      </c>
      <c r="P67" s="8" t="s">
        <v>91</v>
      </c>
      <c r="Q67" s="10">
        <v>14244200</v>
      </c>
      <c r="R67" s="10">
        <f t="shared" si="3"/>
        <v>8446896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8446896</v>
      </c>
      <c r="AA67" s="10">
        <v>0</v>
      </c>
      <c r="AB67" s="10">
        <v>0</v>
      </c>
      <c r="AC67" s="10">
        <v>0</v>
      </c>
      <c r="AD67" s="10">
        <v>0</v>
      </c>
    </row>
    <row r="68" spans="1:30" ht="33.75">
      <c r="A68" s="7">
        <v>167</v>
      </c>
      <c r="B68" s="11" t="s">
        <v>172</v>
      </c>
      <c r="C68" s="12" t="s">
        <v>24</v>
      </c>
      <c r="D68" s="11" t="s">
        <v>173</v>
      </c>
      <c r="E68" s="11" t="s">
        <v>26</v>
      </c>
      <c r="F68" s="11" t="s">
        <v>27</v>
      </c>
      <c r="G68" s="11" t="s">
        <v>28</v>
      </c>
      <c r="H68" s="11" t="s">
        <v>29</v>
      </c>
      <c r="I68" s="11" t="s">
        <v>45</v>
      </c>
      <c r="J68" s="11" t="s">
        <v>46</v>
      </c>
      <c r="K68" s="11" t="s">
        <v>90</v>
      </c>
      <c r="L68" s="11" t="s">
        <v>33</v>
      </c>
      <c r="M68" s="11" t="s">
        <v>34</v>
      </c>
      <c r="N68" s="11" t="s">
        <v>33</v>
      </c>
      <c r="O68" s="11" t="s">
        <v>35</v>
      </c>
      <c r="P68" s="11" t="s">
        <v>91</v>
      </c>
      <c r="Q68" s="13">
        <v>8000000</v>
      </c>
      <c r="R68" s="10">
        <f t="shared" si="3"/>
        <v>8000000</v>
      </c>
      <c r="S68" s="13">
        <v>0</v>
      </c>
      <c r="T68" s="13">
        <v>0</v>
      </c>
      <c r="U68" s="13">
        <v>92000</v>
      </c>
      <c r="V68" s="13">
        <v>7908000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</row>
    <row r="69" spans="1:30" ht="33.75">
      <c r="A69" s="7">
        <v>168</v>
      </c>
      <c r="B69" s="8" t="s">
        <v>174</v>
      </c>
      <c r="C69" s="9" t="s">
        <v>24</v>
      </c>
      <c r="D69" s="8" t="s">
        <v>175</v>
      </c>
      <c r="E69" s="8" t="s">
        <v>26</v>
      </c>
      <c r="F69" s="8" t="s">
        <v>27</v>
      </c>
      <c r="G69" s="8" t="s">
        <v>28</v>
      </c>
      <c r="H69" s="8" t="s">
        <v>29</v>
      </c>
      <c r="I69" s="8" t="s">
        <v>30</v>
      </c>
      <c r="J69" s="8" t="s">
        <v>31</v>
      </c>
      <c r="K69" s="8" t="s">
        <v>90</v>
      </c>
      <c r="L69" s="8" t="s">
        <v>33</v>
      </c>
      <c r="M69" s="8" t="s">
        <v>34</v>
      </c>
      <c r="N69" s="8" t="s">
        <v>33</v>
      </c>
      <c r="O69" s="8" t="s">
        <v>35</v>
      </c>
      <c r="P69" s="8" t="s">
        <v>91</v>
      </c>
      <c r="Q69" s="10">
        <v>2206900</v>
      </c>
      <c r="R69" s="10">
        <f t="shared" si="3"/>
        <v>2132000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2132000</v>
      </c>
      <c r="AB69" s="10">
        <v>0</v>
      </c>
      <c r="AC69" s="10">
        <v>0</v>
      </c>
      <c r="AD69" s="10">
        <v>0</v>
      </c>
    </row>
    <row r="70" spans="1:30" ht="33.75">
      <c r="A70" s="7">
        <v>169</v>
      </c>
      <c r="B70" s="8" t="s">
        <v>665</v>
      </c>
      <c r="C70" s="9" t="s">
        <v>24</v>
      </c>
      <c r="D70" s="8" t="s">
        <v>666</v>
      </c>
      <c r="E70" s="8" t="s">
        <v>26</v>
      </c>
      <c r="F70" s="8" t="s">
        <v>27</v>
      </c>
      <c r="G70" s="8" t="s">
        <v>28</v>
      </c>
      <c r="H70" s="8" t="s">
        <v>29</v>
      </c>
      <c r="I70" s="8" t="s">
        <v>30</v>
      </c>
      <c r="J70" s="8" t="s">
        <v>31</v>
      </c>
      <c r="K70" s="8" t="s">
        <v>90</v>
      </c>
      <c r="L70" s="8" t="s">
        <v>33</v>
      </c>
      <c r="M70" s="8" t="s">
        <v>34</v>
      </c>
      <c r="N70" s="8" t="s">
        <v>33</v>
      </c>
      <c r="O70" s="8" t="s">
        <v>35</v>
      </c>
      <c r="P70" s="8" t="s">
        <v>91</v>
      </c>
      <c r="Q70" s="10">
        <v>10839200</v>
      </c>
      <c r="R70" s="10">
        <f t="shared" si="3"/>
        <v>10839200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10839200</v>
      </c>
      <c r="AA70" s="10">
        <v>0</v>
      </c>
      <c r="AB70" s="10">
        <v>0</v>
      </c>
      <c r="AC70" s="10">
        <v>0</v>
      </c>
      <c r="AD70" s="10">
        <v>0</v>
      </c>
    </row>
    <row r="71" spans="1:30" ht="33.75">
      <c r="A71" s="7">
        <v>170</v>
      </c>
      <c r="B71" s="8" t="s">
        <v>663</v>
      </c>
      <c r="C71" s="9" t="s">
        <v>24</v>
      </c>
      <c r="D71" s="8" t="s">
        <v>664</v>
      </c>
      <c r="E71" s="8" t="s">
        <v>26</v>
      </c>
      <c r="F71" s="8" t="s">
        <v>27</v>
      </c>
      <c r="G71" s="8" t="s">
        <v>28</v>
      </c>
      <c r="H71" s="8" t="s">
        <v>29</v>
      </c>
      <c r="I71" s="8" t="s">
        <v>55</v>
      </c>
      <c r="J71" s="8" t="s">
        <v>56</v>
      </c>
      <c r="K71" s="8" t="s">
        <v>90</v>
      </c>
      <c r="L71" s="8" t="s">
        <v>33</v>
      </c>
      <c r="M71" s="8" t="s">
        <v>34</v>
      </c>
      <c r="N71" s="8" t="s">
        <v>33</v>
      </c>
      <c r="O71" s="8" t="s">
        <v>35</v>
      </c>
      <c r="P71" s="8" t="s">
        <v>91</v>
      </c>
      <c r="Q71" s="10">
        <v>19716336</v>
      </c>
      <c r="R71" s="10">
        <f t="shared" si="3"/>
        <v>19716336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19716336</v>
      </c>
      <c r="AA71" s="10">
        <v>0</v>
      </c>
      <c r="AB71" s="10">
        <v>0</v>
      </c>
      <c r="AC71" s="10">
        <v>0</v>
      </c>
      <c r="AD71" s="10">
        <v>0</v>
      </c>
    </row>
    <row r="72" spans="1:30" ht="33.75">
      <c r="A72" s="7">
        <v>172</v>
      </c>
      <c r="B72" s="8" t="s">
        <v>177</v>
      </c>
      <c r="C72" s="9" t="s">
        <v>24</v>
      </c>
      <c r="D72" s="8" t="s">
        <v>178</v>
      </c>
      <c r="E72" s="8" t="s">
        <v>26</v>
      </c>
      <c r="F72" s="8" t="s">
        <v>27</v>
      </c>
      <c r="G72" s="8" t="s">
        <v>28</v>
      </c>
      <c r="H72" s="8" t="s">
        <v>29</v>
      </c>
      <c r="I72" s="8" t="s">
        <v>30</v>
      </c>
      <c r="J72" s="8" t="s">
        <v>31</v>
      </c>
      <c r="K72" s="8" t="s">
        <v>176</v>
      </c>
      <c r="L72" s="8" t="s">
        <v>33</v>
      </c>
      <c r="M72" s="8" t="s">
        <v>34</v>
      </c>
      <c r="N72" s="8" t="s">
        <v>33</v>
      </c>
      <c r="O72" s="8" t="s">
        <v>35</v>
      </c>
      <c r="P72" s="8" t="s">
        <v>176</v>
      </c>
      <c r="Q72" s="10">
        <v>3000000</v>
      </c>
      <c r="R72" s="10">
        <f t="shared" si="3"/>
        <v>3000000</v>
      </c>
      <c r="S72" s="10">
        <v>0</v>
      </c>
      <c r="T72" s="10">
        <v>144000</v>
      </c>
      <c r="U72" s="10">
        <v>2856000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</row>
    <row r="73" spans="1:30" ht="33.75">
      <c r="A73" s="7">
        <v>173</v>
      </c>
      <c r="B73" s="11" t="s">
        <v>179</v>
      </c>
      <c r="C73" s="12" t="s">
        <v>24</v>
      </c>
      <c r="D73" s="11" t="s">
        <v>180</v>
      </c>
      <c r="E73" s="11" t="s">
        <v>26</v>
      </c>
      <c r="F73" s="11" t="s">
        <v>27</v>
      </c>
      <c r="G73" s="11" t="s">
        <v>28</v>
      </c>
      <c r="H73" s="11" t="s">
        <v>29</v>
      </c>
      <c r="I73" s="11" t="s">
        <v>30</v>
      </c>
      <c r="J73" s="11" t="s">
        <v>31</v>
      </c>
      <c r="K73" s="11" t="s">
        <v>176</v>
      </c>
      <c r="L73" s="11" t="s">
        <v>33</v>
      </c>
      <c r="M73" s="11" t="s">
        <v>34</v>
      </c>
      <c r="N73" s="11" t="s">
        <v>33</v>
      </c>
      <c r="O73" s="11" t="s">
        <v>35</v>
      </c>
      <c r="P73" s="11" t="s">
        <v>176</v>
      </c>
      <c r="Q73" s="13">
        <v>4886825</v>
      </c>
      <c r="R73" s="10">
        <f t="shared" si="3"/>
        <v>4886825</v>
      </c>
      <c r="S73" s="13">
        <v>0</v>
      </c>
      <c r="T73" s="13">
        <v>90000</v>
      </c>
      <c r="U73" s="13">
        <v>4796825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</row>
    <row r="74" spans="1:30" ht="33.75">
      <c r="A74" s="7">
        <v>176</v>
      </c>
      <c r="B74" s="8" t="s">
        <v>181</v>
      </c>
      <c r="C74" s="9" t="s">
        <v>24</v>
      </c>
      <c r="D74" s="8" t="s">
        <v>182</v>
      </c>
      <c r="E74" s="8" t="s">
        <v>26</v>
      </c>
      <c r="F74" s="8" t="s">
        <v>27</v>
      </c>
      <c r="G74" s="8" t="s">
        <v>28</v>
      </c>
      <c r="H74" s="8" t="s">
        <v>29</v>
      </c>
      <c r="I74" s="8" t="s">
        <v>30</v>
      </c>
      <c r="J74" s="8" t="s">
        <v>31</v>
      </c>
      <c r="K74" s="8" t="s">
        <v>176</v>
      </c>
      <c r="L74" s="8" t="s">
        <v>33</v>
      </c>
      <c r="M74" s="8" t="s">
        <v>34</v>
      </c>
      <c r="N74" s="8" t="s">
        <v>33</v>
      </c>
      <c r="O74" s="8" t="s">
        <v>35</v>
      </c>
      <c r="P74" s="8" t="s">
        <v>176</v>
      </c>
      <c r="Q74" s="10">
        <v>3271024</v>
      </c>
      <c r="R74" s="10">
        <f t="shared" si="3"/>
        <v>3271023</v>
      </c>
      <c r="S74" s="10">
        <v>0</v>
      </c>
      <c r="T74" s="10">
        <v>0</v>
      </c>
      <c r="U74" s="10">
        <v>0</v>
      </c>
      <c r="V74" s="10"/>
      <c r="W74" s="10">
        <v>0</v>
      </c>
      <c r="X74" s="10">
        <v>411023</v>
      </c>
      <c r="Y74" s="10">
        <v>2860000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</row>
    <row r="75" spans="1:30" ht="33.75">
      <c r="A75" s="7">
        <v>182</v>
      </c>
      <c r="B75" s="8" t="s">
        <v>183</v>
      </c>
      <c r="C75" s="9" t="s">
        <v>24</v>
      </c>
      <c r="D75" s="8" t="s">
        <v>184</v>
      </c>
      <c r="E75" s="8" t="s">
        <v>26</v>
      </c>
      <c r="F75" s="8" t="s">
        <v>27</v>
      </c>
      <c r="G75" s="8" t="s">
        <v>28</v>
      </c>
      <c r="H75" s="8" t="s">
        <v>29</v>
      </c>
      <c r="I75" s="8" t="s">
        <v>30</v>
      </c>
      <c r="J75" s="8" t="s">
        <v>31</v>
      </c>
      <c r="K75" s="8" t="s">
        <v>176</v>
      </c>
      <c r="L75" s="8" t="s">
        <v>33</v>
      </c>
      <c r="M75" s="8" t="s">
        <v>34</v>
      </c>
      <c r="N75" s="8" t="s">
        <v>33</v>
      </c>
      <c r="O75" s="8" t="s">
        <v>35</v>
      </c>
      <c r="P75" s="8" t="s">
        <v>176</v>
      </c>
      <c r="Q75" s="10">
        <v>3398200</v>
      </c>
      <c r="R75" s="10">
        <f t="shared" si="3"/>
        <v>3398200</v>
      </c>
      <c r="S75" s="10">
        <v>0</v>
      </c>
      <c r="T75" s="10">
        <v>0</v>
      </c>
      <c r="U75" s="10">
        <v>100000</v>
      </c>
      <c r="V75" s="10">
        <v>3298200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</row>
    <row r="76" spans="1:30" ht="33.75">
      <c r="A76" s="7">
        <v>185</v>
      </c>
      <c r="B76" s="11" t="s">
        <v>185</v>
      </c>
      <c r="C76" s="12" t="s">
        <v>24</v>
      </c>
      <c r="D76" s="11" t="s">
        <v>186</v>
      </c>
      <c r="E76" s="11" t="s">
        <v>26</v>
      </c>
      <c r="F76" s="11" t="s">
        <v>27</v>
      </c>
      <c r="G76" s="11" t="s">
        <v>28</v>
      </c>
      <c r="H76" s="11" t="s">
        <v>29</v>
      </c>
      <c r="I76" s="11" t="s">
        <v>30</v>
      </c>
      <c r="J76" s="11" t="s">
        <v>31</v>
      </c>
      <c r="K76" s="11" t="s">
        <v>176</v>
      </c>
      <c r="L76" s="11" t="s">
        <v>33</v>
      </c>
      <c r="M76" s="11" t="s">
        <v>34</v>
      </c>
      <c r="N76" s="11" t="s">
        <v>33</v>
      </c>
      <c r="O76" s="11" t="s">
        <v>35</v>
      </c>
      <c r="P76" s="11" t="s">
        <v>176</v>
      </c>
      <c r="Q76" s="13">
        <v>10000000</v>
      </c>
      <c r="R76" s="10">
        <f t="shared" si="3"/>
        <v>7220815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7220815</v>
      </c>
      <c r="AD76" s="13">
        <v>0</v>
      </c>
    </row>
    <row r="77" spans="1:30" ht="33.75">
      <c r="A77" s="7">
        <v>186</v>
      </c>
      <c r="B77" s="8" t="s">
        <v>187</v>
      </c>
      <c r="C77" s="9" t="s">
        <v>24</v>
      </c>
      <c r="D77" s="8" t="s">
        <v>188</v>
      </c>
      <c r="E77" s="8" t="s">
        <v>26</v>
      </c>
      <c r="F77" s="8" t="s">
        <v>27</v>
      </c>
      <c r="G77" s="8" t="s">
        <v>28</v>
      </c>
      <c r="H77" s="8" t="s">
        <v>29</v>
      </c>
      <c r="I77" s="8" t="s">
        <v>30</v>
      </c>
      <c r="J77" s="8" t="s">
        <v>31</v>
      </c>
      <c r="K77" s="8" t="s">
        <v>176</v>
      </c>
      <c r="L77" s="8" t="s">
        <v>33</v>
      </c>
      <c r="M77" s="8" t="s">
        <v>34</v>
      </c>
      <c r="N77" s="8" t="s">
        <v>33</v>
      </c>
      <c r="O77" s="8" t="s">
        <v>35</v>
      </c>
      <c r="P77" s="8" t="s">
        <v>176</v>
      </c>
      <c r="Q77" s="10">
        <v>6172872</v>
      </c>
      <c r="R77" s="10">
        <f t="shared" si="3"/>
        <v>150000</v>
      </c>
      <c r="S77" s="10">
        <v>0</v>
      </c>
      <c r="T77" s="10">
        <v>150000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</row>
    <row r="78" spans="1:30" ht="33.75">
      <c r="A78" s="7">
        <v>189</v>
      </c>
      <c r="B78" s="11" t="s">
        <v>189</v>
      </c>
      <c r="C78" s="12" t="s">
        <v>24</v>
      </c>
      <c r="D78" s="11" t="s">
        <v>190</v>
      </c>
      <c r="E78" s="11" t="s">
        <v>26</v>
      </c>
      <c r="F78" s="11" t="s">
        <v>27</v>
      </c>
      <c r="G78" s="11" t="s">
        <v>28</v>
      </c>
      <c r="H78" s="11" t="s">
        <v>29</v>
      </c>
      <c r="I78" s="11" t="s">
        <v>30</v>
      </c>
      <c r="J78" s="11" t="s">
        <v>31</v>
      </c>
      <c r="K78" s="11" t="s">
        <v>176</v>
      </c>
      <c r="L78" s="11" t="s">
        <v>33</v>
      </c>
      <c r="M78" s="11" t="s">
        <v>34</v>
      </c>
      <c r="N78" s="11" t="s">
        <v>33</v>
      </c>
      <c r="O78" s="11" t="s">
        <v>35</v>
      </c>
      <c r="P78" s="11" t="s">
        <v>176</v>
      </c>
      <c r="Q78" s="13">
        <v>9464500</v>
      </c>
      <c r="R78" s="10">
        <f t="shared" si="3"/>
        <v>9464500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100000</v>
      </c>
      <c r="AA78" s="27">
        <v>9364500</v>
      </c>
      <c r="AB78" s="27">
        <v>0</v>
      </c>
      <c r="AC78" s="27">
        <v>0</v>
      </c>
      <c r="AD78" s="27">
        <v>0</v>
      </c>
    </row>
    <row r="79" spans="1:30" ht="33.75">
      <c r="A79" s="7">
        <v>190</v>
      </c>
      <c r="B79" s="8" t="s">
        <v>191</v>
      </c>
      <c r="C79" s="9" t="s">
        <v>24</v>
      </c>
      <c r="D79" s="8" t="s">
        <v>192</v>
      </c>
      <c r="E79" s="8" t="s">
        <v>26</v>
      </c>
      <c r="F79" s="8" t="s">
        <v>27</v>
      </c>
      <c r="G79" s="8" t="s">
        <v>28</v>
      </c>
      <c r="H79" s="8" t="s">
        <v>29</v>
      </c>
      <c r="I79" s="8" t="s">
        <v>30</v>
      </c>
      <c r="J79" s="8" t="s">
        <v>31</v>
      </c>
      <c r="K79" s="8" t="s">
        <v>176</v>
      </c>
      <c r="L79" s="8" t="s">
        <v>33</v>
      </c>
      <c r="M79" s="8" t="s">
        <v>34</v>
      </c>
      <c r="N79" s="8" t="s">
        <v>33</v>
      </c>
      <c r="O79" s="8" t="s">
        <v>35</v>
      </c>
      <c r="P79" s="8" t="s">
        <v>176</v>
      </c>
      <c r="Q79" s="10">
        <v>4442393</v>
      </c>
      <c r="R79" s="10">
        <f t="shared" si="3"/>
        <v>4442393</v>
      </c>
      <c r="S79" s="10">
        <v>0</v>
      </c>
      <c r="T79" s="10">
        <v>0</v>
      </c>
      <c r="U79" s="10">
        <v>133000</v>
      </c>
      <c r="V79" s="10">
        <v>4309393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</row>
    <row r="80" spans="1:30" ht="33.75">
      <c r="A80" s="7">
        <v>193</v>
      </c>
      <c r="B80" s="11" t="s">
        <v>193</v>
      </c>
      <c r="C80" s="12" t="s">
        <v>24</v>
      </c>
      <c r="D80" s="11" t="s">
        <v>194</v>
      </c>
      <c r="E80" s="11" t="s">
        <v>26</v>
      </c>
      <c r="F80" s="11" t="s">
        <v>27</v>
      </c>
      <c r="G80" s="11" t="s">
        <v>28</v>
      </c>
      <c r="H80" s="11" t="s">
        <v>29</v>
      </c>
      <c r="I80" s="11" t="s">
        <v>30</v>
      </c>
      <c r="J80" s="11" t="s">
        <v>31</v>
      </c>
      <c r="K80" s="11" t="s">
        <v>176</v>
      </c>
      <c r="L80" s="11" t="s">
        <v>33</v>
      </c>
      <c r="M80" s="11" t="s">
        <v>34</v>
      </c>
      <c r="N80" s="11" t="s">
        <v>33</v>
      </c>
      <c r="O80" s="11" t="s">
        <v>35</v>
      </c>
      <c r="P80" s="11" t="s">
        <v>176</v>
      </c>
      <c r="Q80" s="13">
        <v>5829325</v>
      </c>
      <c r="R80" s="10">
        <f t="shared" ref="R80:R104" si="4">SUM(S80:AD80)</f>
        <v>5753725</v>
      </c>
      <c r="S80" s="13">
        <v>0</v>
      </c>
      <c r="T80" s="13">
        <v>0</v>
      </c>
      <c r="U80" s="13"/>
      <c r="V80" s="13">
        <f>2382975+3370750</f>
        <v>5753725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</row>
    <row r="81" spans="1:30" ht="33.75">
      <c r="A81" s="7">
        <v>197</v>
      </c>
      <c r="B81" s="11" t="s">
        <v>195</v>
      </c>
      <c r="C81" s="12" t="s">
        <v>24</v>
      </c>
      <c r="D81" s="11" t="s">
        <v>196</v>
      </c>
      <c r="E81" s="11" t="s">
        <v>26</v>
      </c>
      <c r="F81" s="11" t="s">
        <v>27</v>
      </c>
      <c r="G81" s="11" t="s">
        <v>28</v>
      </c>
      <c r="H81" s="11" t="s">
        <v>29</v>
      </c>
      <c r="I81" s="11" t="s">
        <v>30</v>
      </c>
      <c r="J81" s="11" t="s">
        <v>31</v>
      </c>
      <c r="K81" s="11" t="s">
        <v>176</v>
      </c>
      <c r="L81" s="11" t="s">
        <v>33</v>
      </c>
      <c r="M81" s="11" t="s">
        <v>34</v>
      </c>
      <c r="N81" s="11" t="s">
        <v>33</v>
      </c>
      <c r="O81" s="11" t="s">
        <v>35</v>
      </c>
      <c r="P81" s="11" t="s">
        <v>176</v>
      </c>
      <c r="Q81" s="13">
        <v>6134119</v>
      </c>
      <c r="R81" s="10">
        <f t="shared" si="4"/>
        <v>6044869</v>
      </c>
      <c r="S81" s="13">
        <v>0</v>
      </c>
      <c r="T81" s="13">
        <v>0</v>
      </c>
      <c r="U81" s="13"/>
      <c r="V81" s="13">
        <v>6044869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</row>
    <row r="82" spans="1:30" ht="33.75">
      <c r="A82" s="7">
        <v>199</v>
      </c>
      <c r="B82" s="11" t="s">
        <v>197</v>
      </c>
      <c r="C82" s="12" t="s">
        <v>24</v>
      </c>
      <c r="D82" s="11" t="s">
        <v>198</v>
      </c>
      <c r="E82" s="11" t="s">
        <v>26</v>
      </c>
      <c r="F82" s="11" t="s">
        <v>27</v>
      </c>
      <c r="G82" s="11" t="s">
        <v>28</v>
      </c>
      <c r="H82" s="11" t="s">
        <v>29</v>
      </c>
      <c r="I82" s="11" t="s">
        <v>30</v>
      </c>
      <c r="J82" s="11" t="s">
        <v>31</v>
      </c>
      <c r="K82" s="11" t="s">
        <v>176</v>
      </c>
      <c r="L82" s="11" t="s">
        <v>33</v>
      </c>
      <c r="M82" s="11" t="s">
        <v>34</v>
      </c>
      <c r="N82" s="11" t="s">
        <v>33</v>
      </c>
      <c r="O82" s="11" t="s">
        <v>35</v>
      </c>
      <c r="P82" s="11" t="s">
        <v>176</v>
      </c>
      <c r="Q82" s="13">
        <v>6060606</v>
      </c>
      <c r="R82" s="10">
        <f t="shared" si="4"/>
        <v>6000000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27">
        <v>6000000</v>
      </c>
      <c r="AB82" s="27">
        <v>0</v>
      </c>
      <c r="AC82" s="27">
        <v>0</v>
      </c>
      <c r="AD82" s="27">
        <v>0</v>
      </c>
    </row>
    <row r="83" spans="1:30" ht="33.75">
      <c r="A83" s="7">
        <v>202</v>
      </c>
      <c r="B83" s="8" t="s">
        <v>199</v>
      </c>
      <c r="C83" s="9" t="s">
        <v>24</v>
      </c>
      <c r="D83" s="8" t="s">
        <v>200</v>
      </c>
      <c r="E83" s="8" t="s">
        <v>26</v>
      </c>
      <c r="F83" s="8" t="s">
        <v>27</v>
      </c>
      <c r="G83" s="8" t="s">
        <v>28</v>
      </c>
      <c r="H83" s="8" t="s">
        <v>29</v>
      </c>
      <c r="I83" s="8" t="s">
        <v>30</v>
      </c>
      <c r="J83" s="8" t="s">
        <v>31</v>
      </c>
      <c r="K83" s="8" t="s">
        <v>176</v>
      </c>
      <c r="L83" s="8" t="s">
        <v>33</v>
      </c>
      <c r="M83" s="8" t="s">
        <v>34</v>
      </c>
      <c r="N83" s="8" t="s">
        <v>33</v>
      </c>
      <c r="O83" s="8" t="s">
        <v>35</v>
      </c>
      <c r="P83" s="8" t="s">
        <v>176</v>
      </c>
      <c r="Q83" s="10">
        <v>3510500</v>
      </c>
      <c r="R83" s="10">
        <f t="shared" si="4"/>
        <v>3510500</v>
      </c>
      <c r="S83" s="10">
        <v>0</v>
      </c>
      <c r="T83" s="10">
        <v>0</v>
      </c>
      <c r="U83" s="10">
        <v>89250</v>
      </c>
      <c r="V83" s="10">
        <v>89250</v>
      </c>
      <c r="W83" s="10">
        <v>0</v>
      </c>
      <c r="X83" s="10">
        <v>3332000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</row>
    <row r="84" spans="1:30" ht="33.75">
      <c r="A84" s="7">
        <v>203</v>
      </c>
      <c r="B84" s="11" t="s">
        <v>201</v>
      </c>
      <c r="C84" s="12" t="s">
        <v>24</v>
      </c>
      <c r="D84" s="11" t="s">
        <v>202</v>
      </c>
      <c r="E84" s="11" t="s">
        <v>26</v>
      </c>
      <c r="F84" s="11" t="s">
        <v>27</v>
      </c>
      <c r="G84" s="11" t="s">
        <v>28</v>
      </c>
      <c r="H84" s="11" t="s">
        <v>29</v>
      </c>
      <c r="I84" s="11" t="s">
        <v>30</v>
      </c>
      <c r="J84" s="11" t="s">
        <v>31</v>
      </c>
      <c r="K84" s="11" t="s">
        <v>176</v>
      </c>
      <c r="L84" s="11" t="s">
        <v>33</v>
      </c>
      <c r="M84" s="11" t="s">
        <v>34</v>
      </c>
      <c r="N84" s="11" t="s">
        <v>33</v>
      </c>
      <c r="O84" s="11" t="s">
        <v>35</v>
      </c>
      <c r="P84" s="11" t="s">
        <v>176</v>
      </c>
      <c r="Q84" s="13">
        <v>9989421</v>
      </c>
      <c r="R84" s="10">
        <f t="shared" si="4"/>
        <v>50000</v>
      </c>
      <c r="S84" s="13">
        <v>0</v>
      </c>
      <c r="T84" s="13">
        <v>0</v>
      </c>
      <c r="U84" s="13">
        <v>50000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</row>
    <row r="85" spans="1:30" ht="33.75">
      <c r="A85" s="7">
        <v>204</v>
      </c>
      <c r="B85" s="8" t="s">
        <v>203</v>
      </c>
      <c r="C85" s="9" t="s">
        <v>24</v>
      </c>
      <c r="D85" s="8" t="s">
        <v>204</v>
      </c>
      <c r="E85" s="8" t="s">
        <v>26</v>
      </c>
      <c r="F85" s="8" t="s">
        <v>27</v>
      </c>
      <c r="G85" s="8" t="s">
        <v>28</v>
      </c>
      <c r="H85" s="8" t="s">
        <v>29</v>
      </c>
      <c r="I85" s="8" t="s">
        <v>30</v>
      </c>
      <c r="J85" s="8" t="s">
        <v>31</v>
      </c>
      <c r="K85" s="8" t="s">
        <v>176</v>
      </c>
      <c r="L85" s="8" t="s">
        <v>33</v>
      </c>
      <c r="M85" s="8" t="s">
        <v>34</v>
      </c>
      <c r="N85" s="8" t="s">
        <v>33</v>
      </c>
      <c r="O85" s="8" t="s">
        <v>35</v>
      </c>
      <c r="P85" s="8" t="s">
        <v>176</v>
      </c>
      <c r="Q85" s="10">
        <v>9968858</v>
      </c>
      <c r="R85" s="10">
        <f t="shared" si="4"/>
        <v>9968858</v>
      </c>
      <c r="S85" s="10">
        <v>0</v>
      </c>
      <c r="T85" s="10">
        <v>99698</v>
      </c>
      <c r="U85" s="10">
        <v>9869160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</row>
    <row r="86" spans="1:30" ht="33.75">
      <c r="A86" s="7">
        <v>205</v>
      </c>
      <c r="B86" s="11" t="s">
        <v>205</v>
      </c>
      <c r="C86" s="12" t="s">
        <v>24</v>
      </c>
      <c r="D86" s="11" t="s">
        <v>206</v>
      </c>
      <c r="E86" s="11" t="s">
        <v>26</v>
      </c>
      <c r="F86" s="11" t="s">
        <v>27</v>
      </c>
      <c r="G86" s="11" t="s">
        <v>28</v>
      </c>
      <c r="H86" s="11" t="s">
        <v>29</v>
      </c>
      <c r="I86" s="11" t="s">
        <v>30</v>
      </c>
      <c r="J86" s="11" t="s">
        <v>31</v>
      </c>
      <c r="K86" s="11" t="s">
        <v>176</v>
      </c>
      <c r="L86" s="11" t="s">
        <v>33</v>
      </c>
      <c r="M86" s="11" t="s">
        <v>34</v>
      </c>
      <c r="N86" s="11" t="s">
        <v>33</v>
      </c>
      <c r="O86" s="11" t="s">
        <v>35</v>
      </c>
      <c r="P86" s="11" t="s">
        <v>176</v>
      </c>
      <c r="Q86" s="13">
        <v>12000000</v>
      </c>
      <c r="R86" s="10">
        <f t="shared" si="4"/>
        <v>11785120</v>
      </c>
      <c r="S86" s="13">
        <v>0</v>
      </c>
      <c r="T86" s="13">
        <v>0</v>
      </c>
      <c r="U86" s="13">
        <v>11785120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</row>
    <row r="87" spans="1:30" ht="33.75">
      <c r="A87" s="7">
        <v>207</v>
      </c>
      <c r="B87" s="11" t="s">
        <v>207</v>
      </c>
      <c r="C87" s="12" t="s">
        <v>24</v>
      </c>
      <c r="D87" s="11" t="s">
        <v>208</v>
      </c>
      <c r="E87" s="11" t="s">
        <v>26</v>
      </c>
      <c r="F87" s="11" t="s">
        <v>27</v>
      </c>
      <c r="G87" s="11" t="s">
        <v>28</v>
      </c>
      <c r="H87" s="11" t="s">
        <v>29</v>
      </c>
      <c r="I87" s="11" t="s">
        <v>30</v>
      </c>
      <c r="J87" s="11" t="s">
        <v>31</v>
      </c>
      <c r="K87" s="11" t="s">
        <v>176</v>
      </c>
      <c r="L87" s="11" t="s">
        <v>33</v>
      </c>
      <c r="M87" s="11" t="s">
        <v>34</v>
      </c>
      <c r="N87" s="11" t="s">
        <v>33</v>
      </c>
      <c r="O87" s="11" t="s">
        <v>35</v>
      </c>
      <c r="P87" s="11" t="s">
        <v>176</v>
      </c>
      <c r="Q87" s="13">
        <v>9826000</v>
      </c>
      <c r="R87" s="10">
        <f t="shared" si="4"/>
        <v>9826000</v>
      </c>
      <c r="S87" s="13">
        <v>0</v>
      </c>
      <c r="T87" s="13">
        <v>0</v>
      </c>
      <c r="U87" s="13">
        <v>240000</v>
      </c>
      <c r="V87" s="13">
        <v>9586000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</row>
    <row r="88" spans="1:30" ht="33.75">
      <c r="A88" s="7">
        <v>209</v>
      </c>
      <c r="B88" s="11" t="s">
        <v>209</v>
      </c>
      <c r="C88" s="12" t="s">
        <v>24</v>
      </c>
      <c r="D88" s="11" t="s">
        <v>210</v>
      </c>
      <c r="E88" s="11" t="s">
        <v>26</v>
      </c>
      <c r="F88" s="11" t="s">
        <v>27</v>
      </c>
      <c r="G88" s="11" t="s">
        <v>28</v>
      </c>
      <c r="H88" s="11" t="s">
        <v>29</v>
      </c>
      <c r="I88" s="11" t="s">
        <v>30</v>
      </c>
      <c r="J88" s="11" t="s">
        <v>31</v>
      </c>
      <c r="K88" s="11" t="s">
        <v>176</v>
      </c>
      <c r="L88" s="11" t="s">
        <v>33</v>
      </c>
      <c r="M88" s="11" t="s">
        <v>34</v>
      </c>
      <c r="N88" s="11" t="s">
        <v>33</v>
      </c>
      <c r="O88" s="11" t="s">
        <v>35</v>
      </c>
      <c r="P88" s="11" t="s">
        <v>176</v>
      </c>
      <c r="Q88" s="13">
        <v>9539310</v>
      </c>
      <c r="R88" s="10">
        <f t="shared" si="4"/>
        <v>9539310</v>
      </c>
      <c r="S88" s="13">
        <v>0</v>
      </c>
      <c r="T88" s="13">
        <v>150000</v>
      </c>
      <c r="U88" s="13">
        <v>9389310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</row>
    <row r="89" spans="1:30" ht="33.75">
      <c r="A89" s="7">
        <v>214</v>
      </c>
      <c r="B89" s="8" t="s">
        <v>211</v>
      </c>
      <c r="C89" s="9" t="s">
        <v>24</v>
      </c>
      <c r="D89" s="8" t="s">
        <v>212</v>
      </c>
      <c r="E89" s="8" t="s">
        <v>26</v>
      </c>
      <c r="F89" s="8" t="s">
        <v>27</v>
      </c>
      <c r="G89" s="8" t="s">
        <v>28</v>
      </c>
      <c r="H89" s="8" t="s">
        <v>29</v>
      </c>
      <c r="I89" s="8" t="s">
        <v>30</v>
      </c>
      <c r="J89" s="8" t="s">
        <v>31</v>
      </c>
      <c r="K89" s="8" t="s">
        <v>176</v>
      </c>
      <c r="L89" s="8" t="s">
        <v>33</v>
      </c>
      <c r="M89" s="8" t="s">
        <v>34</v>
      </c>
      <c r="N89" s="8" t="s">
        <v>33</v>
      </c>
      <c r="O89" s="8" t="s">
        <v>35</v>
      </c>
      <c r="P89" s="8" t="s">
        <v>176</v>
      </c>
      <c r="Q89" s="10">
        <v>7471600</v>
      </c>
      <c r="R89" s="10">
        <f t="shared" si="4"/>
        <v>7471600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7471600</v>
      </c>
      <c r="AB89" s="10">
        <v>0</v>
      </c>
      <c r="AC89" s="10">
        <v>0</v>
      </c>
      <c r="AD89" s="10">
        <v>0</v>
      </c>
    </row>
    <row r="90" spans="1:30" ht="33.75">
      <c r="A90" s="7">
        <v>218</v>
      </c>
      <c r="B90" s="8" t="s">
        <v>213</v>
      </c>
      <c r="C90" s="9" t="s">
        <v>24</v>
      </c>
      <c r="D90" s="8" t="s">
        <v>214</v>
      </c>
      <c r="E90" s="8" t="s">
        <v>26</v>
      </c>
      <c r="F90" s="8" t="s">
        <v>27</v>
      </c>
      <c r="G90" s="8" t="s">
        <v>28</v>
      </c>
      <c r="H90" s="8" t="s">
        <v>29</v>
      </c>
      <c r="I90" s="8" t="s">
        <v>30</v>
      </c>
      <c r="J90" s="8" t="s">
        <v>31</v>
      </c>
      <c r="K90" s="8" t="s">
        <v>176</v>
      </c>
      <c r="L90" s="8" t="s">
        <v>33</v>
      </c>
      <c r="M90" s="8" t="s">
        <v>34</v>
      </c>
      <c r="N90" s="8" t="s">
        <v>33</v>
      </c>
      <c r="O90" s="8" t="s">
        <v>35</v>
      </c>
      <c r="P90" s="8" t="s">
        <v>176</v>
      </c>
      <c r="Q90" s="10">
        <v>3967324</v>
      </c>
      <c r="R90" s="10">
        <f t="shared" si="4"/>
        <v>3967324</v>
      </c>
      <c r="S90" s="10">
        <v>0</v>
      </c>
      <c r="T90" s="10">
        <v>3967324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</row>
    <row r="91" spans="1:30" ht="33.75">
      <c r="A91" s="7">
        <v>219</v>
      </c>
      <c r="B91" s="11" t="s">
        <v>215</v>
      </c>
      <c r="C91" s="12" t="s">
        <v>24</v>
      </c>
      <c r="D91" s="11" t="s">
        <v>216</v>
      </c>
      <c r="E91" s="11" t="s">
        <v>26</v>
      </c>
      <c r="F91" s="11" t="s">
        <v>27</v>
      </c>
      <c r="G91" s="11" t="s">
        <v>28</v>
      </c>
      <c r="H91" s="11" t="s">
        <v>29</v>
      </c>
      <c r="I91" s="11" t="s">
        <v>30</v>
      </c>
      <c r="J91" s="11" t="s">
        <v>31</v>
      </c>
      <c r="K91" s="11" t="s">
        <v>176</v>
      </c>
      <c r="L91" s="11" t="s">
        <v>33</v>
      </c>
      <c r="M91" s="11" t="s">
        <v>34</v>
      </c>
      <c r="N91" s="11" t="s">
        <v>33</v>
      </c>
      <c r="O91" s="11" t="s">
        <v>35</v>
      </c>
      <c r="P91" s="11" t="s">
        <v>176</v>
      </c>
      <c r="Q91" s="13">
        <v>1308510</v>
      </c>
      <c r="R91" s="10">
        <f t="shared" si="4"/>
        <v>1278510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1278510</v>
      </c>
      <c r="AA91" s="13">
        <v>0</v>
      </c>
      <c r="AB91" s="13">
        <v>0</v>
      </c>
      <c r="AC91" s="13">
        <v>0</v>
      </c>
      <c r="AD91" s="13">
        <v>0</v>
      </c>
    </row>
    <row r="92" spans="1:30" ht="33.75">
      <c r="A92" s="7">
        <v>225</v>
      </c>
      <c r="B92" s="11" t="s">
        <v>217</v>
      </c>
      <c r="C92" s="12" t="s">
        <v>24</v>
      </c>
      <c r="D92" s="11" t="s">
        <v>218</v>
      </c>
      <c r="E92" s="11" t="s">
        <v>26</v>
      </c>
      <c r="F92" s="11" t="s">
        <v>27</v>
      </c>
      <c r="G92" s="11" t="s">
        <v>28</v>
      </c>
      <c r="H92" s="11" t="s">
        <v>29</v>
      </c>
      <c r="I92" s="11" t="s">
        <v>30</v>
      </c>
      <c r="J92" s="11" t="s">
        <v>31</v>
      </c>
      <c r="K92" s="11" t="s">
        <v>176</v>
      </c>
      <c r="L92" s="11" t="s">
        <v>33</v>
      </c>
      <c r="M92" s="11" t="s">
        <v>34</v>
      </c>
      <c r="N92" s="11" t="s">
        <v>33</v>
      </c>
      <c r="O92" s="11" t="s">
        <v>35</v>
      </c>
      <c r="P92" s="11" t="s">
        <v>176</v>
      </c>
      <c r="Q92" s="13">
        <v>6698000</v>
      </c>
      <c r="R92" s="10">
        <f t="shared" si="4"/>
        <v>6698000</v>
      </c>
      <c r="S92" s="13">
        <v>0</v>
      </c>
      <c r="T92" s="13">
        <v>98000</v>
      </c>
      <c r="U92" s="13">
        <v>6600000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</row>
    <row r="93" spans="1:30" ht="33.75">
      <c r="A93" s="7">
        <v>228</v>
      </c>
      <c r="B93" s="8" t="s">
        <v>219</v>
      </c>
      <c r="C93" s="9" t="s">
        <v>24</v>
      </c>
      <c r="D93" s="8" t="s">
        <v>220</v>
      </c>
      <c r="E93" s="8" t="s">
        <v>26</v>
      </c>
      <c r="F93" s="8" t="s">
        <v>27</v>
      </c>
      <c r="G93" s="8" t="s">
        <v>28</v>
      </c>
      <c r="H93" s="8" t="s">
        <v>29</v>
      </c>
      <c r="I93" s="8" t="s">
        <v>30</v>
      </c>
      <c r="J93" s="8" t="s">
        <v>31</v>
      </c>
      <c r="K93" s="8" t="s">
        <v>176</v>
      </c>
      <c r="L93" s="8" t="s">
        <v>33</v>
      </c>
      <c r="M93" s="8" t="s">
        <v>34</v>
      </c>
      <c r="N93" s="8" t="s">
        <v>33</v>
      </c>
      <c r="O93" s="8" t="s">
        <v>35</v>
      </c>
      <c r="P93" s="8" t="s">
        <v>176</v>
      </c>
      <c r="Q93" s="10">
        <v>9477842</v>
      </c>
      <c r="R93" s="10">
        <f t="shared" si="4"/>
        <v>9477482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9477482</v>
      </c>
      <c r="AB93" s="10">
        <v>0</v>
      </c>
      <c r="AC93" s="10">
        <v>0</v>
      </c>
      <c r="AD93" s="10">
        <v>0</v>
      </c>
    </row>
    <row r="94" spans="1:30" ht="45">
      <c r="A94" s="7">
        <v>229</v>
      </c>
      <c r="B94" s="11" t="s">
        <v>221</v>
      </c>
      <c r="C94" s="12" t="s">
        <v>24</v>
      </c>
      <c r="D94" s="11" t="s">
        <v>222</v>
      </c>
      <c r="E94" s="11" t="s">
        <v>26</v>
      </c>
      <c r="F94" s="11" t="s">
        <v>27</v>
      </c>
      <c r="G94" s="11" t="s">
        <v>28</v>
      </c>
      <c r="H94" s="11" t="s">
        <v>29</v>
      </c>
      <c r="I94" s="11" t="s">
        <v>30</v>
      </c>
      <c r="J94" s="11" t="s">
        <v>83</v>
      </c>
      <c r="K94" s="11" t="s">
        <v>176</v>
      </c>
      <c r="L94" s="11" t="s">
        <v>33</v>
      </c>
      <c r="M94" s="11" t="s">
        <v>34</v>
      </c>
      <c r="N94" s="11" t="s">
        <v>33</v>
      </c>
      <c r="O94" s="11" t="s">
        <v>35</v>
      </c>
      <c r="P94" s="11" t="s">
        <v>176</v>
      </c>
      <c r="Q94" s="13">
        <v>73641630</v>
      </c>
      <c r="R94" s="10">
        <f t="shared" si="4"/>
        <v>36420815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36420815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</row>
    <row r="95" spans="1:30" ht="45">
      <c r="A95" s="7">
        <v>230</v>
      </c>
      <c r="B95" s="8" t="s">
        <v>223</v>
      </c>
      <c r="C95" s="9" t="s">
        <v>24</v>
      </c>
      <c r="D95" s="8" t="s">
        <v>224</v>
      </c>
      <c r="E95" s="8" t="s">
        <v>26</v>
      </c>
      <c r="F95" s="8" t="s">
        <v>27</v>
      </c>
      <c r="G95" s="8" t="s">
        <v>28</v>
      </c>
      <c r="H95" s="8" t="s">
        <v>29</v>
      </c>
      <c r="I95" s="8" t="s">
        <v>30</v>
      </c>
      <c r="J95" s="8" t="s">
        <v>83</v>
      </c>
      <c r="K95" s="8" t="s">
        <v>176</v>
      </c>
      <c r="L95" s="8" t="s">
        <v>33</v>
      </c>
      <c r="M95" s="8" t="s">
        <v>34</v>
      </c>
      <c r="N95" s="8" t="s">
        <v>33</v>
      </c>
      <c r="O95" s="8" t="s">
        <v>35</v>
      </c>
      <c r="P95" s="8" t="s">
        <v>176</v>
      </c>
      <c r="Q95" s="10">
        <v>706980</v>
      </c>
      <c r="R95" s="10">
        <f t="shared" si="4"/>
        <v>706980</v>
      </c>
      <c r="S95" s="10">
        <v>0</v>
      </c>
      <c r="T95" s="10">
        <v>0</v>
      </c>
      <c r="U95" s="10">
        <v>0</v>
      </c>
      <c r="V95" s="10"/>
      <c r="W95" s="10">
        <v>706980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</row>
    <row r="96" spans="1:30" ht="33.75">
      <c r="A96" s="7">
        <v>231</v>
      </c>
      <c r="B96" s="11" t="s">
        <v>225</v>
      </c>
      <c r="C96" s="12" t="s">
        <v>24</v>
      </c>
      <c r="D96" s="11" t="s">
        <v>226</v>
      </c>
      <c r="E96" s="11" t="s">
        <v>26</v>
      </c>
      <c r="F96" s="11" t="s">
        <v>27</v>
      </c>
      <c r="G96" s="11" t="s">
        <v>28</v>
      </c>
      <c r="H96" s="11" t="s">
        <v>29</v>
      </c>
      <c r="I96" s="11" t="s">
        <v>30</v>
      </c>
      <c r="J96" s="11" t="s">
        <v>83</v>
      </c>
      <c r="K96" s="11" t="s">
        <v>176</v>
      </c>
      <c r="L96" s="11" t="s">
        <v>33</v>
      </c>
      <c r="M96" s="11" t="s">
        <v>34</v>
      </c>
      <c r="N96" s="11" t="s">
        <v>33</v>
      </c>
      <c r="O96" s="11" t="s">
        <v>35</v>
      </c>
      <c r="P96" s="11" t="s">
        <v>176</v>
      </c>
      <c r="Q96" s="13">
        <v>300000</v>
      </c>
      <c r="R96" s="10">
        <f t="shared" si="4"/>
        <v>300000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27">
        <v>300000</v>
      </c>
      <c r="AB96" s="27">
        <v>0</v>
      </c>
      <c r="AC96" s="27">
        <v>0</v>
      </c>
      <c r="AD96" s="27">
        <v>0</v>
      </c>
    </row>
    <row r="97" spans="1:30" ht="33.75">
      <c r="A97" s="7">
        <v>232</v>
      </c>
      <c r="B97" s="8" t="s">
        <v>227</v>
      </c>
      <c r="C97" s="9" t="s">
        <v>24</v>
      </c>
      <c r="D97" s="8" t="s">
        <v>228</v>
      </c>
      <c r="E97" s="8" t="s">
        <v>26</v>
      </c>
      <c r="F97" s="8" t="s">
        <v>27</v>
      </c>
      <c r="G97" s="8" t="s">
        <v>28</v>
      </c>
      <c r="H97" s="8" t="s">
        <v>29</v>
      </c>
      <c r="I97" s="8" t="s">
        <v>30</v>
      </c>
      <c r="J97" s="8" t="s">
        <v>31</v>
      </c>
      <c r="K97" s="8" t="s">
        <v>176</v>
      </c>
      <c r="L97" s="8" t="s">
        <v>33</v>
      </c>
      <c r="M97" s="8" t="s">
        <v>34</v>
      </c>
      <c r="N97" s="8" t="s">
        <v>33</v>
      </c>
      <c r="O97" s="8" t="s">
        <v>35</v>
      </c>
      <c r="P97" s="8" t="s">
        <v>176</v>
      </c>
      <c r="Q97" s="10">
        <v>12000000</v>
      </c>
      <c r="R97" s="10">
        <f t="shared" si="4"/>
        <v>11991910</v>
      </c>
      <c r="S97" s="10">
        <v>0</v>
      </c>
      <c r="T97" s="10">
        <v>0</v>
      </c>
      <c r="U97" s="10">
        <v>0</v>
      </c>
      <c r="V97" s="10">
        <v>0</v>
      </c>
      <c r="W97" s="10">
        <v>5976910</v>
      </c>
      <c r="X97" s="10">
        <v>0</v>
      </c>
      <c r="Y97" s="10">
        <v>6015000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</row>
    <row r="98" spans="1:30" ht="33.75">
      <c r="A98" s="7">
        <v>240</v>
      </c>
      <c r="B98" s="8" t="s">
        <v>229</v>
      </c>
      <c r="C98" s="9" t="s">
        <v>24</v>
      </c>
      <c r="D98" s="8" t="s">
        <v>230</v>
      </c>
      <c r="E98" s="8" t="s">
        <v>26</v>
      </c>
      <c r="F98" s="8" t="s">
        <v>27</v>
      </c>
      <c r="G98" s="8" t="s">
        <v>28</v>
      </c>
      <c r="H98" s="8" t="s">
        <v>29</v>
      </c>
      <c r="I98" s="8" t="s">
        <v>30</v>
      </c>
      <c r="J98" s="8" t="s">
        <v>31</v>
      </c>
      <c r="K98" s="8" t="s">
        <v>176</v>
      </c>
      <c r="L98" s="8" t="s">
        <v>33</v>
      </c>
      <c r="M98" s="8" t="s">
        <v>34</v>
      </c>
      <c r="N98" s="8" t="s">
        <v>33</v>
      </c>
      <c r="O98" s="8" t="s">
        <v>35</v>
      </c>
      <c r="P98" s="8" t="s">
        <v>176</v>
      </c>
      <c r="Q98" s="10">
        <v>11984950</v>
      </c>
      <c r="R98" s="10">
        <f t="shared" si="4"/>
        <v>11567389</v>
      </c>
      <c r="S98" s="10">
        <v>0</v>
      </c>
      <c r="T98" s="10">
        <v>0</v>
      </c>
      <c r="U98" s="10">
        <v>4921959</v>
      </c>
      <c r="V98" s="10">
        <v>6645430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</row>
    <row r="99" spans="1:30" ht="33.75">
      <c r="A99" s="7">
        <v>242</v>
      </c>
      <c r="B99" s="8" t="s">
        <v>231</v>
      </c>
      <c r="C99" s="9" t="s">
        <v>24</v>
      </c>
      <c r="D99" s="8" t="s">
        <v>232</v>
      </c>
      <c r="E99" s="8" t="s">
        <v>26</v>
      </c>
      <c r="F99" s="8" t="s">
        <v>27</v>
      </c>
      <c r="G99" s="8" t="s">
        <v>28</v>
      </c>
      <c r="H99" s="8" t="s">
        <v>29</v>
      </c>
      <c r="I99" s="8" t="s">
        <v>30</v>
      </c>
      <c r="J99" s="8" t="s">
        <v>31</v>
      </c>
      <c r="K99" s="8" t="s">
        <v>176</v>
      </c>
      <c r="L99" s="8" t="s">
        <v>33</v>
      </c>
      <c r="M99" s="8" t="s">
        <v>34</v>
      </c>
      <c r="N99" s="8" t="s">
        <v>33</v>
      </c>
      <c r="O99" s="8" t="s">
        <v>35</v>
      </c>
      <c r="P99" s="8" t="s">
        <v>176</v>
      </c>
      <c r="Q99" s="10">
        <v>11440600</v>
      </c>
      <c r="R99" s="10">
        <f t="shared" si="4"/>
        <v>11135425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11135425</v>
      </c>
      <c r="AB99" s="10">
        <v>0</v>
      </c>
      <c r="AC99" s="10">
        <v>0</v>
      </c>
      <c r="AD99" s="10">
        <v>0</v>
      </c>
    </row>
    <row r="100" spans="1:30" ht="45">
      <c r="A100" s="7">
        <v>245</v>
      </c>
      <c r="B100" s="11" t="s">
        <v>233</v>
      </c>
      <c r="C100" s="12" t="s">
        <v>24</v>
      </c>
      <c r="D100" s="11" t="s">
        <v>234</v>
      </c>
      <c r="E100" s="11" t="s">
        <v>26</v>
      </c>
      <c r="F100" s="11" t="s">
        <v>27</v>
      </c>
      <c r="G100" s="11" t="s">
        <v>28</v>
      </c>
      <c r="H100" s="11" t="s">
        <v>29</v>
      </c>
      <c r="I100" s="11" t="s">
        <v>45</v>
      </c>
      <c r="J100" s="11" t="s">
        <v>46</v>
      </c>
      <c r="K100" s="11" t="s">
        <v>176</v>
      </c>
      <c r="L100" s="11" t="s">
        <v>33</v>
      </c>
      <c r="M100" s="11" t="s">
        <v>34</v>
      </c>
      <c r="N100" s="11" t="s">
        <v>33</v>
      </c>
      <c r="O100" s="11" t="s">
        <v>35</v>
      </c>
      <c r="P100" s="11" t="s">
        <v>176</v>
      </c>
      <c r="Q100" s="13">
        <v>11206085</v>
      </c>
      <c r="R100" s="10">
        <f t="shared" si="4"/>
        <v>11206085</v>
      </c>
      <c r="S100" s="13">
        <v>0</v>
      </c>
      <c r="T100" s="13">
        <v>243950</v>
      </c>
      <c r="U100" s="13">
        <v>10962135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</row>
    <row r="101" spans="1:30" ht="33.75">
      <c r="A101" s="7">
        <v>248</v>
      </c>
      <c r="B101" s="8" t="s">
        <v>235</v>
      </c>
      <c r="C101" s="9" t="s">
        <v>24</v>
      </c>
      <c r="D101" s="8" t="s">
        <v>236</v>
      </c>
      <c r="E101" s="8" t="s">
        <v>26</v>
      </c>
      <c r="F101" s="8" t="s">
        <v>27</v>
      </c>
      <c r="G101" s="8" t="s">
        <v>28</v>
      </c>
      <c r="H101" s="8" t="s">
        <v>29</v>
      </c>
      <c r="I101" s="8" t="s">
        <v>30</v>
      </c>
      <c r="J101" s="8" t="s">
        <v>31</v>
      </c>
      <c r="K101" s="8" t="s">
        <v>176</v>
      </c>
      <c r="L101" s="8" t="s">
        <v>33</v>
      </c>
      <c r="M101" s="8" t="s">
        <v>34</v>
      </c>
      <c r="N101" s="8" t="s">
        <v>33</v>
      </c>
      <c r="O101" s="8" t="s">
        <v>35</v>
      </c>
      <c r="P101" s="8" t="s">
        <v>176</v>
      </c>
      <c r="Q101" s="10">
        <v>1585125</v>
      </c>
      <c r="R101" s="10">
        <f t="shared" si="4"/>
        <v>822181</v>
      </c>
      <c r="S101" s="10">
        <v>0</v>
      </c>
      <c r="T101" s="10">
        <v>0</v>
      </c>
      <c r="U101" s="10">
        <v>822181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</row>
    <row r="102" spans="1:30" ht="33.75">
      <c r="A102" s="7">
        <v>249</v>
      </c>
      <c r="B102" s="11" t="s">
        <v>237</v>
      </c>
      <c r="C102" s="12" t="s">
        <v>24</v>
      </c>
      <c r="D102" s="11" t="s">
        <v>238</v>
      </c>
      <c r="E102" s="11" t="s">
        <v>26</v>
      </c>
      <c r="F102" s="11" t="s">
        <v>27</v>
      </c>
      <c r="G102" s="11" t="s">
        <v>28</v>
      </c>
      <c r="H102" s="11" t="s">
        <v>29</v>
      </c>
      <c r="I102" s="11" t="s">
        <v>30</v>
      </c>
      <c r="J102" s="11" t="s">
        <v>31</v>
      </c>
      <c r="K102" s="11" t="s">
        <v>176</v>
      </c>
      <c r="L102" s="11" t="s">
        <v>33</v>
      </c>
      <c r="M102" s="11" t="s">
        <v>34</v>
      </c>
      <c r="N102" s="11" t="s">
        <v>33</v>
      </c>
      <c r="O102" s="11" t="s">
        <v>35</v>
      </c>
      <c r="P102" s="11" t="s">
        <v>176</v>
      </c>
      <c r="Q102" s="13">
        <v>10818093</v>
      </c>
      <c r="R102" s="10">
        <f t="shared" si="4"/>
        <v>4039893</v>
      </c>
      <c r="S102" s="13">
        <v>0</v>
      </c>
      <c r="T102" s="13">
        <v>0</v>
      </c>
      <c r="U102" s="13"/>
      <c r="V102" s="13">
        <v>4039893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</row>
    <row r="103" spans="1:30" ht="33.75">
      <c r="A103" s="7">
        <v>252</v>
      </c>
      <c r="B103" s="8" t="s">
        <v>239</v>
      </c>
      <c r="C103" s="9" t="s">
        <v>24</v>
      </c>
      <c r="D103" s="8" t="s">
        <v>240</v>
      </c>
      <c r="E103" s="8" t="s">
        <v>26</v>
      </c>
      <c r="F103" s="8" t="s">
        <v>27</v>
      </c>
      <c r="G103" s="8" t="s">
        <v>28</v>
      </c>
      <c r="H103" s="8" t="s">
        <v>29</v>
      </c>
      <c r="I103" s="8" t="s">
        <v>30</v>
      </c>
      <c r="J103" s="8" t="s">
        <v>31</v>
      </c>
      <c r="K103" s="8" t="s">
        <v>176</v>
      </c>
      <c r="L103" s="8" t="s">
        <v>33</v>
      </c>
      <c r="M103" s="8" t="s">
        <v>34</v>
      </c>
      <c r="N103" s="8" t="s">
        <v>33</v>
      </c>
      <c r="O103" s="8" t="s">
        <v>35</v>
      </c>
      <c r="P103" s="8" t="s">
        <v>176</v>
      </c>
      <c r="Q103" s="10">
        <v>11679790</v>
      </c>
      <c r="R103" s="10">
        <f t="shared" si="4"/>
        <v>11679790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11679790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</row>
    <row r="104" spans="1:30" ht="33.75">
      <c r="A104" s="7">
        <v>253</v>
      </c>
      <c r="B104" s="11" t="s">
        <v>241</v>
      </c>
      <c r="C104" s="12" t="s">
        <v>24</v>
      </c>
      <c r="D104" s="11" t="s">
        <v>242</v>
      </c>
      <c r="E104" s="11" t="s">
        <v>26</v>
      </c>
      <c r="F104" s="11" t="s">
        <v>27</v>
      </c>
      <c r="G104" s="11" t="s">
        <v>28</v>
      </c>
      <c r="H104" s="11" t="s">
        <v>29</v>
      </c>
      <c r="I104" s="11" t="s">
        <v>30</v>
      </c>
      <c r="J104" s="11" t="s">
        <v>31</v>
      </c>
      <c r="K104" s="11" t="s">
        <v>176</v>
      </c>
      <c r="L104" s="11" t="s">
        <v>33</v>
      </c>
      <c r="M104" s="11" t="s">
        <v>34</v>
      </c>
      <c r="N104" s="11" t="s">
        <v>33</v>
      </c>
      <c r="O104" s="11" t="s">
        <v>35</v>
      </c>
      <c r="P104" s="11" t="s">
        <v>176</v>
      </c>
      <c r="Q104" s="13">
        <v>20000000</v>
      </c>
      <c r="R104" s="10">
        <f t="shared" si="4"/>
        <v>4635164</v>
      </c>
      <c r="S104" s="13">
        <v>0</v>
      </c>
      <c r="T104" s="13">
        <v>0</v>
      </c>
      <c r="U104" s="13">
        <v>90000</v>
      </c>
      <c r="V104" s="13">
        <v>4545164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</row>
    <row r="105" spans="1:30" ht="33.75">
      <c r="A105" s="7">
        <v>260</v>
      </c>
      <c r="B105" s="8" t="s">
        <v>243</v>
      </c>
      <c r="C105" s="9" t="s">
        <v>24</v>
      </c>
      <c r="D105" s="8" t="s">
        <v>244</v>
      </c>
      <c r="E105" s="8" t="s">
        <v>26</v>
      </c>
      <c r="F105" s="8" t="s">
        <v>27</v>
      </c>
      <c r="G105" s="8" t="s">
        <v>28</v>
      </c>
      <c r="H105" s="8" t="s">
        <v>29</v>
      </c>
      <c r="I105" s="8" t="s">
        <v>30</v>
      </c>
      <c r="J105" s="8" t="s">
        <v>31</v>
      </c>
      <c r="K105" s="8" t="s">
        <v>176</v>
      </c>
      <c r="L105" s="8" t="s">
        <v>33</v>
      </c>
      <c r="M105" s="8" t="s">
        <v>34</v>
      </c>
      <c r="N105" s="8" t="s">
        <v>33</v>
      </c>
      <c r="O105" s="8" t="s">
        <v>35</v>
      </c>
      <c r="P105" s="8" t="s">
        <v>176</v>
      </c>
      <c r="Q105" s="10">
        <v>11999500</v>
      </c>
      <c r="R105" s="10">
        <f t="shared" ref="R105:R124" si="5">SUM(S105:AD105)</f>
        <v>11999203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5946703</v>
      </c>
      <c r="Y105" s="10">
        <v>6052500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</row>
    <row r="106" spans="1:30" ht="33.75">
      <c r="A106" s="7">
        <v>264</v>
      </c>
      <c r="B106" s="8" t="s">
        <v>245</v>
      </c>
      <c r="C106" s="9" t="s">
        <v>24</v>
      </c>
      <c r="D106" s="8" t="s">
        <v>246</v>
      </c>
      <c r="E106" s="8" t="s">
        <v>26</v>
      </c>
      <c r="F106" s="8" t="s">
        <v>27</v>
      </c>
      <c r="G106" s="8" t="s">
        <v>28</v>
      </c>
      <c r="H106" s="8" t="s">
        <v>29</v>
      </c>
      <c r="I106" s="8" t="s">
        <v>30</v>
      </c>
      <c r="J106" s="8" t="s">
        <v>31</v>
      </c>
      <c r="K106" s="8" t="s">
        <v>176</v>
      </c>
      <c r="L106" s="8" t="s">
        <v>33</v>
      </c>
      <c r="M106" s="8" t="s">
        <v>34</v>
      </c>
      <c r="N106" s="8" t="s">
        <v>33</v>
      </c>
      <c r="O106" s="8" t="s">
        <v>35</v>
      </c>
      <c r="P106" s="8" t="s">
        <v>176</v>
      </c>
      <c r="Q106" s="10">
        <v>11908960</v>
      </c>
      <c r="R106" s="10">
        <f t="shared" si="5"/>
        <v>11683416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11683416</v>
      </c>
      <c r="AC106" s="10">
        <v>0</v>
      </c>
      <c r="AD106" s="10">
        <v>0</v>
      </c>
    </row>
    <row r="107" spans="1:30" ht="33.75">
      <c r="A107" s="7">
        <v>269</v>
      </c>
      <c r="B107" s="11" t="s">
        <v>247</v>
      </c>
      <c r="C107" s="12" t="s">
        <v>24</v>
      </c>
      <c r="D107" s="11" t="s">
        <v>248</v>
      </c>
      <c r="E107" s="11" t="s">
        <v>26</v>
      </c>
      <c r="F107" s="11" t="s">
        <v>27</v>
      </c>
      <c r="G107" s="11" t="s">
        <v>28</v>
      </c>
      <c r="H107" s="11" t="s">
        <v>29</v>
      </c>
      <c r="I107" s="11" t="s">
        <v>30</v>
      </c>
      <c r="J107" s="11" t="s">
        <v>31</v>
      </c>
      <c r="K107" s="11" t="s">
        <v>176</v>
      </c>
      <c r="L107" s="11" t="s">
        <v>33</v>
      </c>
      <c r="M107" s="11" t="s">
        <v>34</v>
      </c>
      <c r="N107" s="11" t="s">
        <v>33</v>
      </c>
      <c r="O107" s="11" t="s">
        <v>35</v>
      </c>
      <c r="P107" s="11" t="s">
        <v>176</v>
      </c>
      <c r="Q107" s="13">
        <v>15391200</v>
      </c>
      <c r="R107" s="10">
        <f t="shared" si="5"/>
        <v>15391200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27">
        <v>15391200</v>
      </c>
      <c r="AB107" s="27">
        <v>0</v>
      </c>
      <c r="AC107" s="27">
        <v>0</v>
      </c>
      <c r="AD107" s="27">
        <v>0</v>
      </c>
    </row>
    <row r="108" spans="1:30" ht="33.75">
      <c r="A108" s="7">
        <v>272</v>
      </c>
      <c r="B108" s="8" t="s">
        <v>249</v>
      </c>
      <c r="C108" s="9" t="s">
        <v>24</v>
      </c>
      <c r="D108" s="8" t="s">
        <v>250</v>
      </c>
      <c r="E108" s="8" t="s">
        <v>26</v>
      </c>
      <c r="F108" s="8" t="s">
        <v>27</v>
      </c>
      <c r="G108" s="8" t="s">
        <v>28</v>
      </c>
      <c r="H108" s="8" t="s">
        <v>29</v>
      </c>
      <c r="I108" s="8" t="s">
        <v>30</v>
      </c>
      <c r="J108" s="8" t="s">
        <v>31</v>
      </c>
      <c r="K108" s="8" t="s">
        <v>176</v>
      </c>
      <c r="L108" s="8" t="s">
        <v>33</v>
      </c>
      <c r="M108" s="8" t="s">
        <v>34</v>
      </c>
      <c r="N108" s="8" t="s">
        <v>33</v>
      </c>
      <c r="O108" s="8" t="s">
        <v>35</v>
      </c>
      <c r="P108" s="8" t="s">
        <v>176</v>
      </c>
      <c r="Q108" s="10">
        <v>12000000</v>
      </c>
      <c r="R108" s="10">
        <f t="shared" si="5"/>
        <v>6626275</v>
      </c>
      <c r="S108" s="10">
        <v>0</v>
      </c>
      <c r="T108" s="10">
        <v>0</v>
      </c>
      <c r="U108" s="10">
        <v>6626275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</row>
    <row r="109" spans="1:30" ht="33.75">
      <c r="A109" s="7">
        <v>275</v>
      </c>
      <c r="B109" s="11" t="s">
        <v>251</v>
      </c>
      <c r="C109" s="12" t="s">
        <v>24</v>
      </c>
      <c r="D109" s="11" t="s">
        <v>252</v>
      </c>
      <c r="E109" s="11" t="s">
        <v>26</v>
      </c>
      <c r="F109" s="11" t="s">
        <v>27</v>
      </c>
      <c r="G109" s="11" t="s">
        <v>28</v>
      </c>
      <c r="H109" s="11" t="s">
        <v>29</v>
      </c>
      <c r="I109" s="11" t="s">
        <v>30</v>
      </c>
      <c r="J109" s="11" t="s">
        <v>31</v>
      </c>
      <c r="K109" s="11" t="s">
        <v>176</v>
      </c>
      <c r="L109" s="11" t="s">
        <v>33</v>
      </c>
      <c r="M109" s="11" t="s">
        <v>34</v>
      </c>
      <c r="N109" s="11" t="s">
        <v>33</v>
      </c>
      <c r="O109" s="11" t="s">
        <v>35</v>
      </c>
      <c r="P109" s="11" t="s">
        <v>176</v>
      </c>
      <c r="Q109" s="13">
        <v>11980367</v>
      </c>
      <c r="R109" s="10">
        <f t="shared" si="5"/>
        <v>11980019</v>
      </c>
      <c r="S109" s="13">
        <v>0</v>
      </c>
      <c r="T109" s="13">
        <v>5816210</v>
      </c>
      <c r="U109" s="13">
        <v>6163809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</row>
    <row r="110" spans="1:30" ht="33.75">
      <c r="A110" s="7">
        <v>276</v>
      </c>
      <c r="B110" s="8" t="s">
        <v>253</v>
      </c>
      <c r="C110" s="9" t="s">
        <v>24</v>
      </c>
      <c r="D110" s="8" t="s">
        <v>254</v>
      </c>
      <c r="E110" s="8" t="s">
        <v>26</v>
      </c>
      <c r="F110" s="8" t="s">
        <v>27</v>
      </c>
      <c r="G110" s="8" t="s">
        <v>28</v>
      </c>
      <c r="H110" s="8" t="s">
        <v>29</v>
      </c>
      <c r="I110" s="8" t="s">
        <v>30</v>
      </c>
      <c r="J110" s="8" t="s">
        <v>31</v>
      </c>
      <c r="K110" s="8" t="s">
        <v>176</v>
      </c>
      <c r="L110" s="8" t="s">
        <v>33</v>
      </c>
      <c r="M110" s="8" t="s">
        <v>34</v>
      </c>
      <c r="N110" s="8" t="s">
        <v>33</v>
      </c>
      <c r="O110" s="8" t="s">
        <v>35</v>
      </c>
      <c r="P110" s="8" t="s">
        <v>176</v>
      </c>
      <c r="Q110" s="10">
        <v>4630003</v>
      </c>
      <c r="R110" s="10">
        <f t="shared" si="5"/>
        <v>50000</v>
      </c>
      <c r="S110" s="10">
        <v>0</v>
      </c>
      <c r="T110" s="10">
        <v>50000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</row>
    <row r="111" spans="1:30" ht="33.75">
      <c r="A111" s="7">
        <v>278</v>
      </c>
      <c r="B111" s="8" t="s">
        <v>255</v>
      </c>
      <c r="C111" s="9" t="s">
        <v>24</v>
      </c>
      <c r="D111" s="8" t="s">
        <v>256</v>
      </c>
      <c r="E111" s="8" t="s">
        <v>26</v>
      </c>
      <c r="F111" s="8" t="s">
        <v>27</v>
      </c>
      <c r="G111" s="8" t="s">
        <v>28</v>
      </c>
      <c r="H111" s="8" t="s">
        <v>29</v>
      </c>
      <c r="I111" s="8" t="s">
        <v>30</v>
      </c>
      <c r="J111" s="8" t="s">
        <v>31</v>
      </c>
      <c r="K111" s="8" t="s">
        <v>176</v>
      </c>
      <c r="L111" s="8" t="s">
        <v>33</v>
      </c>
      <c r="M111" s="8" t="s">
        <v>34</v>
      </c>
      <c r="N111" s="8" t="s">
        <v>33</v>
      </c>
      <c r="O111" s="8" t="s">
        <v>35</v>
      </c>
      <c r="P111" s="8" t="s">
        <v>176</v>
      </c>
      <c r="Q111" s="10">
        <v>1349443</v>
      </c>
      <c r="R111" s="10">
        <f t="shared" si="5"/>
        <v>1330703</v>
      </c>
      <c r="S111" s="10">
        <v>0</v>
      </c>
      <c r="T111" s="10">
        <v>0</v>
      </c>
      <c r="U111" s="10"/>
      <c r="V111" s="10">
        <f>305523+1025180</f>
        <v>1330703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</row>
    <row r="112" spans="1:30" ht="33.75">
      <c r="A112" s="7">
        <v>279</v>
      </c>
      <c r="B112" s="11" t="s">
        <v>257</v>
      </c>
      <c r="C112" s="12" t="s">
        <v>24</v>
      </c>
      <c r="D112" s="11" t="s">
        <v>258</v>
      </c>
      <c r="E112" s="11" t="s">
        <v>26</v>
      </c>
      <c r="F112" s="11" t="s">
        <v>27</v>
      </c>
      <c r="G112" s="11" t="s">
        <v>28</v>
      </c>
      <c r="H112" s="11" t="s">
        <v>29</v>
      </c>
      <c r="I112" s="11" t="s">
        <v>30</v>
      </c>
      <c r="J112" s="11" t="s">
        <v>31</v>
      </c>
      <c r="K112" s="11" t="s">
        <v>176</v>
      </c>
      <c r="L112" s="11" t="s">
        <v>33</v>
      </c>
      <c r="M112" s="11" t="s">
        <v>34</v>
      </c>
      <c r="N112" s="11" t="s">
        <v>33</v>
      </c>
      <c r="O112" s="11" t="s">
        <v>35</v>
      </c>
      <c r="P112" s="11" t="s">
        <v>176</v>
      </c>
      <c r="Q112" s="13">
        <v>11799966</v>
      </c>
      <c r="R112" s="10">
        <f t="shared" si="5"/>
        <v>11799966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27">
        <v>11799966</v>
      </c>
      <c r="AB112" s="27">
        <v>0</v>
      </c>
      <c r="AC112" s="27">
        <v>0</v>
      </c>
      <c r="AD112" s="27">
        <v>0</v>
      </c>
    </row>
    <row r="113" spans="1:30" ht="33.75">
      <c r="A113" s="7">
        <v>281</v>
      </c>
      <c r="B113" s="11" t="s">
        <v>259</v>
      </c>
      <c r="C113" s="12" t="s">
        <v>24</v>
      </c>
      <c r="D113" s="11" t="s">
        <v>260</v>
      </c>
      <c r="E113" s="11" t="s">
        <v>26</v>
      </c>
      <c r="F113" s="11" t="s">
        <v>27</v>
      </c>
      <c r="G113" s="11" t="s">
        <v>28</v>
      </c>
      <c r="H113" s="11" t="s">
        <v>29</v>
      </c>
      <c r="I113" s="11" t="s">
        <v>30</v>
      </c>
      <c r="J113" s="11" t="s">
        <v>31</v>
      </c>
      <c r="K113" s="11" t="s">
        <v>176</v>
      </c>
      <c r="L113" s="11" t="s">
        <v>33</v>
      </c>
      <c r="M113" s="11" t="s">
        <v>34</v>
      </c>
      <c r="N113" s="11" t="s">
        <v>33</v>
      </c>
      <c r="O113" s="11" t="s">
        <v>35</v>
      </c>
      <c r="P113" s="11" t="s">
        <v>176</v>
      </c>
      <c r="Q113" s="13">
        <v>11999670</v>
      </c>
      <c r="R113" s="10">
        <f t="shared" si="5"/>
        <v>11999670</v>
      </c>
      <c r="S113" s="13">
        <v>0</v>
      </c>
      <c r="T113" s="13">
        <v>320000</v>
      </c>
      <c r="U113" s="13">
        <v>0</v>
      </c>
      <c r="V113" s="13">
        <v>11679670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</row>
    <row r="114" spans="1:30" ht="33.75">
      <c r="A114" s="7">
        <v>289</v>
      </c>
      <c r="B114" s="11" t="s">
        <v>261</v>
      </c>
      <c r="C114" s="12" t="s">
        <v>24</v>
      </c>
      <c r="D114" s="11" t="s">
        <v>262</v>
      </c>
      <c r="E114" s="11" t="s">
        <v>26</v>
      </c>
      <c r="F114" s="11" t="s">
        <v>27</v>
      </c>
      <c r="G114" s="11" t="s">
        <v>28</v>
      </c>
      <c r="H114" s="11" t="s">
        <v>29</v>
      </c>
      <c r="I114" s="11" t="s">
        <v>55</v>
      </c>
      <c r="J114" s="11" t="s">
        <v>56</v>
      </c>
      <c r="K114" s="11" t="s">
        <v>176</v>
      </c>
      <c r="L114" s="11" t="s">
        <v>33</v>
      </c>
      <c r="M114" s="11" t="s">
        <v>34</v>
      </c>
      <c r="N114" s="11" t="s">
        <v>33</v>
      </c>
      <c r="O114" s="11" t="s">
        <v>35</v>
      </c>
      <c r="P114" s="11" t="s">
        <v>176</v>
      </c>
      <c r="Q114" s="13">
        <v>4600000</v>
      </c>
      <c r="R114" s="10">
        <f t="shared" si="5"/>
        <v>4600000</v>
      </c>
      <c r="S114" s="13">
        <v>0</v>
      </c>
      <c r="T114" s="13">
        <v>50000</v>
      </c>
      <c r="U114" s="13">
        <v>4500000</v>
      </c>
      <c r="V114" s="13">
        <v>0</v>
      </c>
      <c r="W114" s="13">
        <v>50000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</row>
    <row r="115" spans="1:30" ht="33.75">
      <c r="A115" s="7">
        <v>293</v>
      </c>
      <c r="B115" s="11" t="s">
        <v>263</v>
      </c>
      <c r="C115" s="12" t="s">
        <v>24</v>
      </c>
      <c r="D115" s="11" t="s">
        <v>264</v>
      </c>
      <c r="E115" s="11" t="s">
        <v>26</v>
      </c>
      <c r="F115" s="11" t="s">
        <v>27</v>
      </c>
      <c r="G115" s="11" t="s">
        <v>28</v>
      </c>
      <c r="H115" s="11" t="s">
        <v>29</v>
      </c>
      <c r="I115" s="11" t="s">
        <v>30</v>
      </c>
      <c r="J115" s="11" t="s">
        <v>31</v>
      </c>
      <c r="K115" s="11" t="s">
        <v>176</v>
      </c>
      <c r="L115" s="11" t="s">
        <v>33</v>
      </c>
      <c r="M115" s="11" t="s">
        <v>34</v>
      </c>
      <c r="N115" s="11" t="s">
        <v>33</v>
      </c>
      <c r="O115" s="11" t="s">
        <v>35</v>
      </c>
      <c r="P115" s="11" t="s">
        <v>176</v>
      </c>
      <c r="Q115" s="13">
        <v>5598220</v>
      </c>
      <c r="R115" s="10">
        <f t="shared" si="5"/>
        <v>5498220</v>
      </c>
      <c r="S115" s="13">
        <v>0</v>
      </c>
      <c r="T115" s="13">
        <v>0</v>
      </c>
      <c r="U115" s="13">
        <v>0</v>
      </c>
      <c r="V115" s="13">
        <v>0</v>
      </c>
      <c r="W115" s="13"/>
      <c r="X115" s="13">
        <v>0</v>
      </c>
      <c r="Y115" s="13">
        <v>5498220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</row>
    <row r="116" spans="1:30" ht="33.75">
      <c r="A116" s="7">
        <v>297</v>
      </c>
      <c r="B116" s="11" t="s">
        <v>265</v>
      </c>
      <c r="C116" s="12" t="s">
        <v>24</v>
      </c>
      <c r="D116" s="11" t="s">
        <v>266</v>
      </c>
      <c r="E116" s="11" t="s">
        <v>26</v>
      </c>
      <c r="F116" s="11" t="s">
        <v>27</v>
      </c>
      <c r="G116" s="11" t="s">
        <v>28</v>
      </c>
      <c r="H116" s="11" t="s">
        <v>29</v>
      </c>
      <c r="I116" s="11" t="s">
        <v>55</v>
      </c>
      <c r="J116" s="11" t="s">
        <v>56</v>
      </c>
      <c r="K116" s="11" t="s">
        <v>176</v>
      </c>
      <c r="L116" s="11" t="s">
        <v>33</v>
      </c>
      <c r="M116" s="11" t="s">
        <v>34</v>
      </c>
      <c r="N116" s="11" t="s">
        <v>33</v>
      </c>
      <c r="O116" s="11" t="s">
        <v>35</v>
      </c>
      <c r="P116" s="11" t="s">
        <v>176</v>
      </c>
      <c r="Q116" s="13">
        <v>11999190</v>
      </c>
      <c r="R116" s="10">
        <f t="shared" si="5"/>
        <v>11999190</v>
      </c>
      <c r="S116" s="13">
        <v>0</v>
      </c>
      <c r="T116" s="13">
        <v>0</v>
      </c>
      <c r="U116" s="13">
        <v>1919190</v>
      </c>
      <c r="V116" s="13">
        <v>10080000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</row>
    <row r="117" spans="1:30" ht="33.75">
      <c r="A117" s="7">
        <v>301</v>
      </c>
      <c r="B117" s="11" t="s">
        <v>267</v>
      </c>
      <c r="C117" s="12" t="s">
        <v>24</v>
      </c>
      <c r="D117" s="11" t="s">
        <v>268</v>
      </c>
      <c r="E117" s="11" t="s">
        <v>26</v>
      </c>
      <c r="F117" s="11" t="s">
        <v>27</v>
      </c>
      <c r="G117" s="11" t="s">
        <v>28</v>
      </c>
      <c r="H117" s="11" t="s">
        <v>29</v>
      </c>
      <c r="I117" s="11" t="s">
        <v>30</v>
      </c>
      <c r="J117" s="11" t="s">
        <v>31</v>
      </c>
      <c r="K117" s="11" t="s">
        <v>176</v>
      </c>
      <c r="L117" s="11" t="s">
        <v>33</v>
      </c>
      <c r="M117" s="11" t="s">
        <v>34</v>
      </c>
      <c r="N117" s="11" t="s">
        <v>33</v>
      </c>
      <c r="O117" s="11" t="s">
        <v>35</v>
      </c>
      <c r="P117" s="11" t="s">
        <v>176</v>
      </c>
      <c r="Q117" s="13">
        <v>7506160</v>
      </c>
      <c r="R117" s="10">
        <f t="shared" si="5"/>
        <v>7505160</v>
      </c>
      <c r="S117" s="13">
        <v>0</v>
      </c>
      <c r="T117" s="13">
        <v>0</v>
      </c>
      <c r="U117" s="13"/>
      <c r="V117" s="13">
        <f>7326160+179000</f>
        <v>7505160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</row>
    <row r="118" spans="1:30" ht="33.75">
      <c r="A118" s="7">
        <v>302</v>
      </c>
      <c r="B118" s="8" t="s">
        <v>269</v>
      </c>
      <c r="C118" s="9" t="s">
        <v>24</v>
      </c>
      <c r="D118" s="8" t="s">
        <v>270</v>
      </c>
      <c r="E118" s="8" t="s">
        <v>26</v>
      </c>
      <c r="F118" s="8" t="s">
        <v>27</v>
      </c>
      <c r="G118" s="8" t="s">
        <v>28</v>
      </c>
      <c r="H118" s="8" t="s">
        <v>29</v>
      </c>
      <c r="I118" s="8" t="s">
        <v>30</v>
      </c>
      <c r="J118" s="8" t="s">
        <v>31</v>
      </c>
      <c r="K118" s="8" t="s">
        <v>176</v>
      </c>
      <c r="L118" s="8" t="s">
        <v>33</v>
      </c>
      <c r="M118" s="8" t="s">
        <v>34</v>
      </c>
      <c r="N118" s="8" t="s">
        <v>33</v>
      </c>
      <c r="O118" s="8" t="s">
        <v>35</v>
      </c>
      <c r="P118" s="8" t="s">
        <v>176</v>
      </c>
      <c r="Q118" s="10">
        <v>3915780</v>
      </c>
      <c r="R118" s="10">
        <f t="shared" si="5"/>
        <v>1575780</v>
      </c>
      <c r="S118" s="10">
        <v>0</v>
      </c>
      <c r="T118" s="10">
        <v>1575780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</row>
    <row r="119" spans="1:30" ht="33.75">
      <c r="A119" s="7">
        <v>303</v>
      </c>
      <c r="B119" s="11" t="s">
        <v>271</v>
      </c>
      <c r="C119" s="12" t="s">
        <v>24</v>
      </c>
      <c r="D119" s="11" t="s">
        <v>272</v>
      </c>
      <c r="E119" s="11" t="s">
        <v>26</v>
      </c>
      <c r="F119" s="11" t="s">
        <v>27</v>
      </c>
      <c r="G119" s="11" t="s">
        <v>28</v>
      </c>
      <c r="H119" s="11" t="s">
        <v>29</v>
      </c>
      <c r="I119" s="11" t="s">
        <v>30</v>
      </c>
      <c r="J119" s="11" t="s">
        <v>31</v>
      </c>
      <c r="K119" s="11" t="s">
        <v>176</v>
      </c>
      <c r="L119" s="11" t="s">
        <v>33</v>
      </c>
      <c r="M119" s="11" t="s">
        <v>34</v>
      </c>
      <c r="N119" s="11" t="s">
        <v>33</v>
      </c>
      <c r="O119" s="11" t="s">
        <v>35</v>
      </c>
      <c r="P119" s="11" t="s">
        <v>176</v>
      </c>
      <c r="Q119" s="13">
        <v>4890000</v>
      </c>
      <c r="R119" s="10">
        <f t="shared" si="5"/>
        <v>4890000</v>
      </c>
      <c r="S119" s="13">
        <v>0</v>
      </c>
      <c r="T119" s="13">
        <v>90000</v>
      </c>
      <c r="U119" s="13">
        <v>4800000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</row>
    <row r="120" spans="1:30" ht="33.75">
      <c r="A120" s="7">
        <v>306</v>
      </c>
      <c r="B120" s="8" t="s">
        <v>273</v>
      </c>
      <c r="C120" s="9" t="s">
        <v>24</v>
      </c>
      <c r="D120" s="8" t="s">
        <v>274</v>
      </c>
      <c r="E120" s="8" t="s">
        <v>26</v>
      </c>
      <c r="F120" s="8" t="s">
        <v>27</v>
      </c>
      <c r="G120" s="8" t="s">
        <v>28</v>
      </c>
      <c r="H120" s="8" t="s">
        <v>29</v>
      </c>
      <c r="I120" s="8" t="s">
        <v>30</v>
      </c>
      <c r="J120" s="8" t="s">
        <v>31</v>
      </c>
      <c r="K120" s="8" t="s">
        <v>176</v>
      </c>
      <c r="L120" s="8" t="s">
        <v>33</v>
      </c>
      <c r="M120" s="8" t="s">
        <v>34</v>
      </c>
      <c r="N120" s="8" t="s">
        <v>33</v>
      </c>
      <c r="O120" s="8" t="s">
        <v>35</v>
      </c>
      <c r="P120" s="8" t="s">
        <v>176</v>
      </c>
      <c r="Q120" s="10">
        <v>2019850</v>
      </c>
      <c r="R120" s="10">
        <f t="shared" si="5"/>
        <v>988000</v>
      </c>
      <c r="S120" s="10">
        <v>0</v>
      </c>
      <c r="T120" s="10">
        <v>0</v>
      </c>
      <c r="U120" s="10">
        <v>988000</v>
      </c>
      <c r="V120" s="10"/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</row>
    <row r="121" spans="1:30" ht="33.75">
      <c r="A121" s="7">
        <v>309</v>
      </c>
      <c r="B121" s="11" t="s">
        <v>275</v>
      </c>
      <c r="C121" s="12" t="s">
        <v>24</v>
      </c>
      <c r="D121" s="11" t="s">
        <v>276</v>
      </c>
      <c r="E121" s="11" t="s">
        <v>26</v>
      </c>
      <c r="F121" s="11" t="s">
        <v>27</v>
      </c>
      <c r="G121" s="11" t="s">
        <v>28</v>
      </c>
      <c r="H121" s="11" t="s">
        <v>29</v>
      </c>
      <c r="I121" s="11" t="s">
        <v>30</v>
      </c>
      <c r="J121" s="11" t="s">
        <v>31</v>
      </c>
      <c r="K121" s="11" t="s">
        <v>176</v>
      </c>
      <c r="L121" s="11" t="s">
        <v>33</v>
      </c>
      <c r="M121" s="11" t="s">
        <v>34</v>
      </c>
      <c r="N121" s="11" t="s">
        <v>33</v>
      </c>
      <c r="O121" s="11" t="s">
        <v>35</v>
      </c>
      <c r="P121" s="11" t="s">
        <v>176</v>
      </c>
      <c r="Q121" s="13">
        <v>6633160</v>
      </c>
      <c r="R121" s="10">
        <f t="shared" si="5"/>
        <v>6633160</v>
      </c>
      <c r="S121" s="13">
        <v>0</v>
      </c>
      <c r="T121" s="13">
        <v>2677500</v>
      </c>
      <c r="U121" s="13">
        <v>3955660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</row>
    <row r="122" spans="1:30" ht="33.75">
      <c r="A122" s="7">
        <v>313</v>
      </c>
      <c r="B122" s="11" t="s">
        <v>277</v>
      </c>
      <c r="C122" s="12" t="s">
        <v>24</v>
      </c>
      <c r="D122" s="11" t="s">
        <v>278</v>
      </c>
      <c r="E122" s="11" t="s">
        <v>26</v>
      </c>
      <c r="F122" s="11" t="s">
        <v>27</v>
      </c>
      <c r="G122" s="11" t="s">
        <v>28</v>
      </c>
      <c r="H122" s="11" t="s">
        <v>29</v>
      </c>
      <c r="I122" s="11" t="s">
        <v>30</v>
      </c>
      <c r="J122" s="11" t="s">
        <v>31</v>
      </c>
      <c r="K122" s="11" t="s">
        <v>176</v>
      </c>
      <c r="L122" s="11" t="s">
        <v>33</v>
      </c>
      <c r="M122" s="11" t="s">
        <v>34</v>
      </c>
      <c r="N122" s="11" t="s">
        <v>33</v>
      </c>
      <c r="O122" s="11" t="s">
        <v>35</v>
      </c>
      <c r="P122" s="11" t="s">
        <v>176</v>
      </c>
      <c r="Q122" s="13">
        <v>11914950</v>
      </c>
      <c r="R122" s="10">
        <f t="shared" si="5"/>
        <v>11914950</v>
      </c>
      <c r="S122" s="13">
        <v>0</v>
      </c>
      <c r="T122" s="13">
        <v>0</v>
      </c>
      <c r="U122" s="13">
        <v>0</v>
      </c>
      <c r="V122" s="13"/>
      <c r="W122" s="13">
        <f>5749200+6165750</f>
        <v>11914950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</row>
    <row r="123" spans="1:30" ht="33.75">
      <c r="A123" s="7">
        <v>317</v>
      </c>
      <c r="B123" s="11" t="s">
        <v>279</v>
      </c>
      <c r="C123" s="12" t="s">
        <v>24</v>
      </c>
      <c r="D123" s="11" t="s">
        <v>280</v>
      </c>
      <c r="E123" s="11" t="s">
        <v>26</v>
      </c>
      <c r="F123" s="11" t="s">
        <v>27</v>
      </c>
      <c r="G123" s="11" t="s">
        <v>28</v>
      </c>
      <c r="H123" s="11" t="s">
        <v>29</v>
      </c>
      <c r="I123" s="11" t="s">
        <v>30</v>
      </c>
      <c r="J123" s="11" t="s">
        <v>31</v>
      </c>
      <c r="K123" s="11" t="s">
        <v>176</v>
      </c>
      <c r="L123" s="11" t="s">
        <v>33</v>
      </c>
      <c r="M123" s="11" t="s">
        <v>34</v>
      </c>
      <c r="N123" s="11" t="s">
        <v>33</v>
      </c>
      <c r="O123" s="11" t="s">
        <v>35</v>
      </c>
      <c r="P123" s="11" t="s">
        <v>176</v>
      </c>
      <c r="Q123" s="13">
        <v>11818820</v>
      </c>
      <c r="R123" s="10">
        <f t="shared" si="5"/>
        <v>11818820</v>
      </c>
      <c r="S123" s="13">
        <v>0</v>
      </c>
      <c r="T123" s="13">
        <v>0</v>
      </c>
      <c r="U123" s="13">
        <v>11818820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</row>
    <row r="124" spans="1:30" ht="33.75">
      <c r="A124" s="7">
        <v>320</v>
      </c>
      <c r="B124" s="8" t="s">
        <v>281</v>
      </c>
      <c r="C124" s="9" t="s">
        <v>24</v>
      </c>
      <c r="D124" s="8" t="s">
        <v>282</v>
      </c>
      <c r="E124" s="8" t="s">
        <v>26</v>
      </c>
      <c r="F124" s="8" t="s">
        <v>27</v>
      </c>
      <c r="G124" s="8" t="s">
        <v>28</v>
      </c>
      <c r="H124" s="8" t="s">
        <v>29</v>
      </c>
      <c r="I124" s="8" t="s">
        <v>30</v>
      </c>
      <c r="J124" s="8" t="s">
        <v>31</v>
      </c>
      <c r="K124" s="8" t="s">
        <v>176</v>
      </c>
      <c r="L124" s="8" t="s">
        <v>33</v>
      </c>
      <c r="M124" s="8" t="s">
        <v>34</v>
      </c>
      <c r="N124" s="8" t="s">
        <v>33</v>
      </c>
      <c r="O124" s="8" t="s">
        <v>35</v>
      </c>
      <c r="P124" s="8" t="s">
        <v>176</v>
      </c>
      <c r="Q124" s="10">
        <v>9493000</v>
      </c>
      <c r="R124" s="10">
        <f t="shared" si="5"/>
        <v>9493000</v>
      </c>
      <c r="S124" s="10">
        <v>0</v>
      </c>
      <c r="T124" s="10">
        <v>0</v>
      </c>
      <c r="U124" s="10">
        <v>0</v>
      </c>
      <c r="V124" s="10"/>
      <c r="W124" s="10">
        <f>220000+9273000</f>
        <v>9493000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</row>
    <row r="125" spans="1:30" ht="33.75">
      <c r="A125" s="7">
        <v>323</v>
      </c>
      <c r="B125" s="11" t="s">
        <v>283</v>
      </c>
      <c r="C125" s="12" t="s">
        <v>24</v>
      </c>
      <c r="D125" s="11" t="s">
        <v>284</v>
      </c>
      <c r="E125" s="11" t="s">
        <v>26</v>
      </c>
      <c r="F125" s="11" t="s">
        <v>27</v>
      </c>
      <c r="G125" s="11" t="s">
        <v>28</v>
      </c>
      <c r="H125" s="11" t="s">
        <v>29</v>
      </c>
      <c r="I125" s="11" t="s">
        <v>30</v>
      </c>
      <c r="J125" s="11" t="s">
        <v>31</v>
      </c>
      <c r="K125" s="11" t="s">
        <v>176</v>
      </c>
      <c r="L125" s="11" t="s">
        <v>33</v>
      </c>
      <c r="M125" s="11" t="s">
        <v>34</v>
      </c>
      <c r="N125" s="11" t="s">
        <v>33</v>
      </c>
      <c r="O125" s="11" t="s">
        <v>35</v>
      </c>
      <c r="P125" s="11" t="s">
        <v>176</v>
      </c>
      <c r="Q125" s="13">
        <v>6958004</v>
      </c>
      <c r="R125" s="10">
        <f t="shared" ref="R125:R169" si="6">SUM(S125:AD125)</f>
        <v>6842000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6842000</v>
      </c>
      <c r="AC125" s="13">
        <v>0</v>
      </c>
      <c r="AD125" s="13">
        <v>0</v>
      </c>
    </row>
    <row r="126" spans="1:30" ht="33.75">
      <c r="A126" s="7">
        <v>324</v>
      </c>
      <c r="B126" s="8" t="s">
        <v>285</v>
      </c>
      <c r="C126" s="9" t="s">
        <v>24</v>
      </c>
      <c r="D126" s="8" t="s">
        <v>286</v>
      </c>
      <c r="E126" s="8" t="s">
        <v>26</v>
      </c>
      <c r="F126" s="8" t="s">
        <v>27</v>
      </c>
      <c r="G126" s="8" t="s">
        <v>28</v>
      </c>
      <c r="H126" s="8" t="s">
        <v>29</v>
      </c>
      <c r="I126" s="8" t="s">
        <v>30</v>
      </c>
      <c r="J126" s="8" t="s">
        <v>83</v>
      </c>
      <c r="K126" s="8" t="s">
        <v>287</v>
      </c>
      <c r="L126" s="8" t="s">
        <v>33</v>
      </c>
      <c r="M126" s="8" t="s">
        <v>34</v>
      </c>
      <c r="N126" s="8" t="s">
        <v>33</v>
      </c>
      <c r="O126" s="8" t="s">
        <v>35</v>
      </c>
      <c r="P126" s="8" t="s">
        <v>288</v>
      </c>
      <c r="Q126" s="10">
        <v>9950000</v>
      </c>
      <c r="R126" s="10">
        <f t="shared" si="6"/>
        <v>9950000</v>
      </c>
      <c r="S126" s="10">
        <v>0</v>
      </c>
      <c r="T126" s="10">
        <v>0</v>
      </c>
      <c r="U126" s="10">
        <v>50000</v>
      </c>
      <c r="V126" s="10">
        <v>4950000</v>
      </c>
      <c r="W126" s="10">
        <v>4950000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</row>
    <row r="127" spans="1:30" ht="33.75">
      <c r="A127" s="7">
        <v>325</v>
      </c>
      <c r="B127" s="11" t="s">
        <v>289</v>
      </c>
      <c r="C127" s="12" t="s">
        <v>24</v>
      </c>
      <c r="D127" s="11" t="s">
        <v>290</v>
      </c>
      <c r="E127" s="11" t="s">
        <v>26</v>
      </c>
      <c r="F127" s="11" t="s">
        <v>27</v>
      </c>
      <c r="G127" s="11" t="s">
        <v>28</v>
      </c>
      <c r="H127" s="11" t="s">
        <v>29</v>
      </c>
      <c r="I127" s="11" t="s">
        <v>55</v>
      </c>
      <c r="J127" s="11" t="s">
        <v>99</v>
      </c>
      <c r="K127" s="11" t="s">
        <v>287</v>
      </c>
      <c r="L127" s="11" t="s">
        <v>33</v>
      </c>
      <c r="M127" s="11" t="s">
        <v>34</v>
      </c>
      <c r="N127" s="11" t="s">
        <v>33</v>
      </c>
      <c r="O127" s="11" t="s">
        <v>35</v>
      </c>
      <c r="P127" s="11" t="s">
        <v>288</v>
      </c>
      <c r="Q127" s="13">
        <v>2890000</v>
      </c>
      <c r="R127" s="10">
        <f t="shared" si="6"/>
        <v>2890000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2890000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</row>
    <row r="128" spans="1:30" ht="33.75">
      <c r="A128" s="7">
        <v>326</v>
      </c>
      <c r="B128" s="8" t="s">
        <v>291</v>
      </c>
      <c r="C128" s="9" t="s">
        <v>24</v>
      </c>
      <c r="D128" s="8" t="s">
        <v>292</v>
      </c>
      <c r="E128" s="8" t="s">
        <v>26</v>
      </c>
      <c r="F128" s="8" t="s">
        <v>27</v>
      </c>
      <c r="G128" s="8" t="s">
        <v>28</v>
      </c>
      <c r="H128" s="8" t="s">
        <v>293</v>
      </c>
      <c r="I128" s="8" t="s">
        <v>55</v>
      </c>
      <c r="J128" s="8" t="s">
        <v>294</v>
      </c>
      <c r="K128" s="8" t="s">
        <v>287</v>
      </c>
      <c r="L128" s="8" t="s">
        <v>33</v>
      </c>
      <c r="M128" s="8" t="s">
        <v>34</v>
      </c>
      <c r="N128" s="8" t="s">
        <v>33</v>
      </c>
      <c r="O128" s="8" t="s">
        <v>35</v>
      </c>
      <c r="P128" s="8" t="s">
        <v>288</v>
      </c>
      <c r="Q128" s="10">
        <v>6194000</v>
      </c>
      <c r="R128" s="10">
        <f t="shared" si="6"/>
        <v>6194000</v>
      </c>
      <c r="S128" s="10">
        <v>0</v>
      </c>
      <c r="T128" s="10">
        <v>0</v>
      </c>
      <c r="U128" s="10">
        <v>100000</v>
      </c>
      <c r="V128" s="10">
        <f>100000+5994000</f>
        <v>6094000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</row>
    <row r="129" spans="1:30" ht="33.75">
      <c r="A129" s="7">
        <v>327</v>
      </c>
      <c r="B129" s="11" t="s">
        <v>295</v>
      </c>
      <c r="C129" s="12" t="s">
        <v>24</v>
      </c>
      <c r="D129" s="11" t="s">
        <v>296</v>
      </c>
      <c r="E129" s="11" t="s">
        <v>26</v>
      </c>
      <c r="F129" s="11" t="s">
        <v>27</v>
      </c>
      <c r="G129" s="11" t="s">
        <v>28</v>
      </c>
      <c r="H129" s="11" t="s">
        <v>29</v>
      </c>
      <c r="I129" s="11" t="s">
        <v>30</v>
      </c>
      <c r="J129" s="11" t="s">
        <v>83</v>
      </c>
      <c r="K129" s="11" t="s">
        <v>287</v>
      </c>
      <c r="L129" s="11" t="s">
        <v>33</v>
      </c>
      <c r="M129" s="11" t="s">
        <v>34</v>
      </c>
      <c r="N129" s="11" t="s">
        <v>33</v>
      </c>
      <c r="O129" s="11" t="s">
        <v>35</v>
      </c>
      <c r="P129" s="11" t="s">
        <v>288</v>
      </c>
      <c r="Q129" s="13">
        <v>3948625</v>
      </c>
      <c r="R129" s="10">
        <f t="shared" si="6"/>
        <v>3948625</v>
      </c>
      <c r="S129" s="13">
        <v>0</v>
      </c>
      <c r="T129" s="13">
        <v>0</v>
      </c>
      <c r="U129" s="13">
        <v>0</v>
      </c>
      <c r="V129" s="13"/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3948625</v>
      </c>
    </row>
    <row r="130" spans="1:30" ht="33.75">
      <c r="A130" s="7">
        <v>328</v>
      </c>
      <c r="B130" s="8" t="s">
        <v>297</v>
      </c>
      <c r="C130" s="9" t="s">
        <v>24</v>
      </c>
      <c r="D130" s="8" t="s">
        <v>298</v>
      </c>
      <c r="E130" s="8" t="s">
        <v>26</v>
      </c>
      <c r="F130" s="8" t="s">
        <v>27</v>
      </c>
      <c r="G130" s="8" t="s">
        <v>28</v>
      </c>
      <c r="H130" s="8" t="s">
        <v>29</v>
      </c>
      <c r="I130" s="8" t="s">
        <v>55</v>
      </c>
      <c r="J130" s="8" t="s">
        <v>99</v>
      </c>
      <c r="K130" s="8" t="s">
        <v>299</v>
      </c>
      <c r="L130" s="8" t="s">
        <v>33</v>
      </c>
      <c r="M130" s="8" t="s">
        <v>34</v>
      </c>
      <c r="N130" s="8" t="s">
        <v>33</v>
      </c>
      <c r="O130" s="8" t="s">
        <v>35</v>
      </c>
      <c r="P130" s="8" t="s">
        <v>300</v>
      </c>
      <c r="Q130" s="10">
        <v>7359700</v>
      </c>
      <c r="R130" s="10">
        <f t="shared" si="6"/>
        <v>7359700</v>
      </c>
      <c r="S130" s="10">
        <v>0</v>
      </c>
      <c r="T130" s="10">
        <v>75000</v>
      </c>
      <c r="U130" s="10">
        <v>0</v>
      </c>
      <c r="V130" s="10">
        <v>7284700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</row>
    <row r="131" spans="1:30" ht="33.75">
      <c r="A131" s="7">
        <v>329</v>
      </c>
      <c r="B131" s="11" t="s">
        <v>301</v>
      </c>
      <c r="C131" s="12" t="s">
        <v>24</v>
      </c>
      <c r="D131" s="11" t="s">
        <v>302</v>
      </c>
      <c r="E131" s="11" t="s">
        <v>26</v>
      </c>
      <c r="F131" s="11" t="s">
        <v>27</v>
      </c>
      <c r="G131" s="11" t="s">
        <v>28</v>
      </c>
      <c r="H131" s="11" t="s">
        <v>29</v>
      </c>
      <c r="I131" s="11" t="s">
        <v>45</v>
      </c>
      <c r="J131" s="11" t="s">
        <v>96</v>
      </c>
      <c r="K131" s="11" t="s">
        <v>299</v>
      </c>
      <c r="L131" s="11" t="s">
        <v>33</v>
      </c>
      <c r="M131" s="11" t="s">
        <v>34</v>
      </c>
      <c r="N131" s="11" t="s">
        <v>33</v>
      </c>
      <c r="O131" s="11" t="s">
        <v>35</v>
      </c>
      <c r="P131" s="11" t="s">
        <v>300</v>
      </c>
      <c r="Q131" s="13">
        <v>4995430</v>
      </c>
      <c r="R131" s="10">
        <f t="shared" si="6"/>
        <v>4995430</v>
      </c>
      <c r="S131" s="13">
        <v>0</v>
      </c>
      <c r="T131" s="13">
        <v>50000</v>
      </c>
      <c r="U131" s="13">
        <v>4945430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</row>
    <row r="132" spans="1:30" ht="33.75">
      <c r="A132" s="7">
        <v>330</v>
      </c>
      <c r="B132" s="8" t="s">
        <v>303</v>
      </c>
      <c r="C132" s="9" t="s">
        <v>24</v>
      </c>
      <c r="D132" s="8" t="s">
        <v>304</v>
      </c>
      <c r="E132" s="8" t="s">
        <v>26</v>
      </c>
      <c r="F132" s="8" t="s">
        <v>27</v>
      </c>
      <c r="G132" s="8" t="s">
        <v>28</v>
      </c>
      <c r="H132" s="8" t="s">
        <v>29</v>
      </c>
      <c r="I132" s="8" t="s">
        <v>30</v>
      </c>
      <c r="J132" s="8" t="s">
        <v>83</v>
      </c>
      <c r="K132" s="8" t="s">
        <v>299</v>
      </c>
      <c r="L132" s="8" t="s">
        <v>33</v>
      </c>
      <c r="M132" s="8" t="s">
        <v>34</v>
      </c>
      <c r="N132" s="8" t="s">
        <v>33</v>
      </c>
      <c r="O132" s="8" t="s">
        <v>35</v>
      </c>
      <c r="P132" s="8" t="s">
        <v>300</v>
      </c>
      <c r="Q132" s="10">
        <v>4168373</v>
      </c>
      <c r="R132" s="10">
        <f t="shared" si="6"/>
        <v>4168373</v>
      </c>
      <c r="S132" s="10">
        <v>0</v>
      </c>
      <c r="T132" s="10">
        <v>968373</v>
      </c>
      <c r="U132" s="10">
        <v>3200000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</row>
    <row r="133" spans="1:30" ht="56.25">
      <c r="A133" s="7">
        <v>331</v>
      </c>
      <c r="B133" s="11" t="s">
        <v>305</v>
      </c>
      <c r="C133" s="12" t="s">
        <v>24</v>
      </c>
      <c r="D133" s="11" t="s">
        <v>306</v>
      </c>
      <c r="E133" s="11" t="s">
        <v>26</v>
      </c>
      <c r="F133" s="11" t="s">
        <v>27</v>
      </c>
      <c r="G133" s="11" t="s">
        <v>28</v>
      </c>
      <c r="H133" s="11" t="s">
        <v>29</v>
      </c>
      <c r="I133" s="11" t="s">
        <v>30</v>
      </c>
      <c r="J133" s="11" t="s">
        <v>83</v>
      </c>
      <c r="K133" s="11" t="s">
        <v>299</v>
      </c>
      <c r="L133" s="11" t="s">
        <v>33</v>
      </c>
      <c r="M133" s="11" t="s">
        <v>34</v>
      </c>
      <c r="N133" s="11" t="s">
        <v>33</v>
      </c>
      <c r="O133" s="11" t="s">
        <v>35</v>
      </c>
      <c r="P133" s="11" t="s">
        <v>300</v>
      </c>
      <c r="Q133" s="13">
        <v>5829825</v>
      </c>
      <c r="R133" s="10">
        <f t="shared" si="6"/>
        <v>5829825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5829825</v>
      </c>
    </row>
    <row r="134" spans="1:30" ht="33.75">
      <c r="A134" s="7">
        <v>332</v>
      </c>
      <c r="B134" s="8" t="s">
        <v>307</v>
      </c>
      <c r="C134" s="9" t="s">
        <v>24</v>
      </c>
      <c r="D134" s="8" t="s">
        <v>308</v>
      </c>
      <c r="E134" s="8" t="s">
        <v>26</v>
      </c>
      <c r="F134" s="8" t="s">
        <v>27</v>
      </c>
      <c r="G134" s="8" t="s">
        <v>28</v>
      </c>
      <c r="H134" s="8" t="s">
        <v>293</v>
      </c>
      <c r="I134" s="8" t="s">
        <v>30</v>
      </c>
      <c r="J134" s="8" t="s">
        <v>294</v>
      </c>
      <c r="K134" s="8" t="s">
        <v>299</v>
      </c>
      <c r="L134" s="8" t="s">
        <v>33</v>
      </c>
      <c r="M134" s="8" t="s">
        <v>34</v>
      </c>
      <c r="N134" s="8" t="s">
        <v>33</v>
      </c>
      <c r="O134" s="8" t="s">
        <v>35</v>
      </c>
      <c r="P134" s="8" t="s">
        <v>300</v>
      </c>
      <c r="Q134" s="10">
        <v>8968619</v>
      </c>
      <c r="R134" s="10">
        <f t="shared" si="6"/>
        <v>8968619</v>
      </c>
      <c r="S134" s="10">
        <v>0</v>
      </c>
      <c r="T134" s="10">
        <v>0</v>
      </c>
      <c r="U134" s="10">
        <v>0</v>
      </c>
      <c r="V134" s="10">
        <f>1930365+2306409</f>
        <v>4236774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4731845</v>
      </c>
    </row>
    <row r="135" spans="1:30" ht="33.75">
      <c r="A135" s="7">
        <v>333</v>
      </c>
      <c r="B135" s="11" t="s">
        <v>309</v>
      </c>
      <c r="C135" s="12" t="s">
        <v>24</v>
      </c>
      <c r="D135" s="11" t="s">
        <v>310</v>
      </c>
      <c r="E135" s="11" t="s">
        <v>26</v>
      </c>
      <c r="F135" s="11" t="s">
        <v>27</v>
      </c>
      <c r="G135" s="11" t="s">
        <v>28</v>
      </c>
      <c r="H135" s="11" t="s">
        <v>29</v>
      </c>
      <c r="I135" s="11" t="s">
        <v>30</v>
      </c>
      <c r="J135" s="11" t="s">
        <v>83</v>
      </c>
      <c r="K135" s="11" t="s">
        <v>299</v>
      </c>
      <c r="L135" s="11" t="s">
        <v>33</v>
      </c>
      <c r="M135" s="11" t="s">
        <v>34</v>
      </c>
      <c r="N135" s="11" t="s">
        <v>33</v>
      </c>
      <c r="O135" s="11" t="s">
        <v>35</v>
      </c>
      <c r="P135" s="11" t="s">
        <v>300</v>
      </c>
      <c r="Q135" s="13">
        <v>4341305</v>
      </c>
      <c r="R135" s="10">
        <f t="shared" si="6"/>
        <v>4321305</v>
      </c>
      <c r="S135" s="13">
        <v>0</v>
      </c>
      <c r="T135" s="13">
        <v>0</v>
      </c>
      <c r="U135" s="13">
        <v>0</v>
      </c>
      <c r="V135" s="13"/>
      <c r="W135" s="13">
        <f>60000+4261305</f>
        <v>4321305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</row>
    <row r="136" spans="1:30" ht="33.75">
      <c r="A136" s="7">
        <v>334</v>
      </c>
      <c r="B136" s="8" t="s">
        <v>311</v>
      </c>
      <c r="C136" s="9" t="s">
        <v>24</v>
      </c>
      <c r="D136" s="8" t="s">
        <v>312</v>
      </c>
      <c r="E136" s="8" t="s">
        <v>26</v>
      </c>
      <c r="F136" s="8" t="s">
        <v>27</v>
      </c>
      <c r="G136" s="8" t="s">
        <v>28</v>
      </c>
      <c r="H136" s="8" t="s">
        <v>29</v>
      </c>
      <c r="I136" s="8" t="s">
        <v>45</v>
      </c>
      <c r="J136" s="8" t="s">
        <v>96</v>
      </c>
      <c r="K136" s="8" t="s">
        <v>299</v>
      </c>
      <c r="L136" s="8" t="s">
        <v>33</v>
      </c>
      <c r="M136" s="8" t="s">
        <v>34</v>
      </c>
      <c r="N136" s="8" t="s">
        <v>33</v>
      </c>
      <c r="O136" s="8" t="s">
        <v>35</v>
      </c>
      <c r="P136" s="8" t="s">
        <v>300</v>
      </c>
      <c r="Q136" s="10">
        <v>6218205</v>
      </c>
      <c r="R136" s="10">
        <f t="shared" si="6"/>
        <v>6218205</v>
      </c>
      <c r="S136" s="10">
        <v>0</v>
      </c>
      <c r="T136" s="10">
        <v>0</v>
      </c>
      <c r="U136" s="10">
        <v>0</v>
      </c>
      <c r="V136" s="10"/>
      <c r="W136" s="10">
        <v>0</v>
      </c>
      <c r="X136" s="10">
        <v>578205</v>
      </c>
      <c r="Y136" s="10">
        <v>2820000</v>
      </c>
      <c r="Z136" s="10">
        <v>2820000</v>
      </c>
      <c r="AA136" s="10">
        <v>0</v>
      </c>
      <c r="AB136" s="10">
        <v>0</v>
      </c>
      <c r="AC136" s="10">
        <v>0</v>
      </c>
      <c r="AD136" s="10">
        <v>0</v>
      </c>
    </row>
    <row r="137" spans="1:30" ht="33.75">
      <c r="A137" s="7">
        <v>335</v>
      </c>
      <c r="B137" s="11" t="s">
        <v>313</v>
      </c>
      <c r="C137" s="12" t="s">
        <v>24</v>
      </c>
      <c r="D137" s="11" t="s">
        <v>314</v>
      </c>
      <c r="E137" s="11" t="s">
        <v>26</v>
      </c>
      <c r="F137" s="11" t="s">
        <v>27</v>
      </c>
      <c r="G137" s="11" t="s">
        <v>28</v>
      </c>
      <c r="H137" s="11" t="s">
        <v>29</v>
      </c>
      <c r="I137" s="11" t="s">
        <v>49</v>
      </c>
      <c r="J137" s="11" t="s">
        <v>315</v>
      </c>
      <c r="K137" s="11" t="s">
        <v>299</v>
      </c>
      <c r="L137" s="11" t="s">
        <v>33</v>
      </c>
      <c r="M137" s="11" t="s">
        <v>34</v>
      </c>
      <c r="N137" s="11" t="s">
        <v>33</v>
      </c>
      <c r="O137" s="11" t="s">
        <v>35</v>
      </c>
      <c r="P137" s="11" t="s">
        <v>300</v>
      </c>
      <c r="Q137" s="13">
        <v>5000000</v>
      </c>
      <c r="R137" s="10">
        <f t="shared" si="6"/>
        <v>5000000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f>4850000+150000</f>
        <v>5000000</v>
      </c>
      <c r="AA137" s="13">
        <v>0</v>
      </c>
      <c r="AB137" s="13">
        <v>0</v>
      </c>
      <c r="AC137" s="13">
        <v>0</v>
      </c>
      <c r="AD137" s="13">
        <v>0</v>
      </c>
    </row>
    <row r="138" spans="1:30" ht="33.75">
      <c r="A138" s="7">
        <v>336</v>
      </c>
      <c r="B138" s="8" t="s">
        <v>316</v>
      </c>
      <c r="C138" s="9" t="s">
        <v>24</v>
      </c>
      <c r="D138" s="8" t="s">
        <v>317</v>
      </c>
      <c r="E138" s="8" t="s">
        <v>26</v>
      </c>
      <c r="F138" s="8" t="s">
        <v>27</v>
      </c>
      <c r="G138" s="8" t="s">
        <v>28</v>
      </c>
      <c r="H138" s="8" t="s">
        <v>29</v>
      </c>
      <c r="I138" s="8" t="s">
        <v>30</v>
      </c>
      <c r="J138" s="8" t="s">
        <v>83</v>
      </c>
      <c r="K138" s="8" t="s">
        <v>176</v>
      </c>
      <c r="L138" s="8" t="s">
        <v>33</v>
      </c>
      <c r="M138" s="8" t="s">
        <v>34</v>
      </c>
      <c r="N138" s="8" t="s">
        <v>33</v>
      </c>
      <c r="O138" s="8" t="s">
        <v>35</v>
      </c>
      <c r="P138" s="8" t="s">
        <v>318</v>
      </c>
      <c r="Q138" s="10">
        <v>36075000</v>
      </c>
      <c r="R138" s="10">
        <f t="shared" si="6"/>
        <v>36075000</v>
      </c>
      <c r="S138" s="10">
        <v>0</v>
      </c>
      <c r="T138" s="10">
        <v>1864000</v>
      </c>
      <c r="U138" s="10">
        <v>2636000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31575000</v>
      </c>
    </row>
    <row r="139" spans="1:30" ht="33.75">
      <c r="A139" s="7">
        <v>337</v>
      </c>
      <c r="B139" s="11" t="s">
        <v>319</v>
      </c>
      <c r="C139" s="12" t="s">
        <v>24</v>
      </c>
      <c r="D139" s="11" t="s">
        <v>320</v>
      </c>
      <c r="E139" s="11" t="s">
        <v>26</v>
      </c>
      <c r="F139" s="11" t="s">
        <v>27</v>
      </c>
      <c r="G139" s="11" t="s">
        <v>28</v>
      </c>
      <c r="H139" s="11" t="s">
        <v>29</v>
      </c>
      <c r="I139" s="11" t="s">
        <v>45</v>
      </c>
      <c r="J139" s="11" t="s">
        <v>96</v>
      </c>
      <c r="K139" s="11" t="s">
        <v>176</v>
      </c>
      <c r="L139" s="11" t="s">
        <v>33</v>
      </c>
      <c r="M139" s="11" t="s">
        <v>34</v>
      </c>
      <c r="N139" s="11" t="s">
        <v>33</v>
      </c>
      <c r="O139" s="11" t="s">
        <v>35</v>
      </c>
      <c r="P139" s="11" t="s">
        <v>318</v>
      </c>
      <c r="Q139" s="13">
        <v>9763807</v>
      </c>
      <c r="R139" s="10">
        <f t="shared" si="6"/>
        <v>9763807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1963807</v>
      </c>
      <c r="AA139" s="13">
        <v>0</v>
      </c>
      <c r="AB139" s="13">
        <v>0</v>
      </c>
      <c r="AC139" s="13">
        <v>0</v>
      </c>
      <c r="AD139" s="13">
        <v>7800000</v>
      </c>
    </row>
    <row r="140" spans="1:30" ht="33.75">
      <c r="A140" s="7">
        <v>338</v>
      </c>
      <c r="B140" s="8" t="s">
        <v>321</v>
      </c>
      <c r="C140" s="9" t="s">
        <v>24</v>
      </c>
      <c r="D140" s="8" t="s">
        <v>322</v>
      </c>
      <c r="E140" s="8" t="s">
        <v>26</v>
      </c>
      <c r="F140" s="8" t="s">
        <v>27</v>
      </c>
      <c r="G140" s="8" t="s">
        <v>28</v>
      </c>
      <c r="H140" s="8" t="s">
        <v>293</v>
      </c>
      <c r="I140" s="8" t="s">
        <v>45</v>
      </c>
      <c r="J140" s="8" t="s">
        <v>294</v>
      </c>
      <c r="K140" s="8" t="s">
        <v>176</v>
      </c>
      <c r="L140" s="8" t="s">
        <v>33</v>
      </c>
      <c r="M140" s="8" t="s">
        <v>34</v>
      </c>
      <c r="N140" s="8" t="s">
        <v>33</v>
      </c>
      <c r="O140" s="8" t="s">
        <v>35</v>
      </c>
      <c r="P140" s="8" t="s">
        <v>318</v>
      </c>
      <c r="Q140" s="10">
        <v>2992038</v>
      </c>
      <c r="R140" s="10">
        <f t="shared" si="6"/>
        <v>2992038</v>
      </c>
      <c r="S140" s="10">
        <v>0</v>
      </c>
      <c r="T140" s="10">
        <v>0</v>
      </c>
      <c r="U140" s="10">
        <v>1435338</v>
      </c>
      <c r="V140" s="10">
        <v>1556700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</row>
    <row r="141" spans="1:30" ht="33.75">
      <c r="A141" s="7">
        <v>339</v>
      </c>
      <c r="B141" s="11" t="s">
        <v>323</v>
      </c>
      <c r="C141" s="12" t="s">
        <v>24</v>
      </c>
      <c r="D141" s="11" t="s">
        <v>324</v>
      </c>
      <c r="E141" s="11" t="s">
        <v>26</v>
      </c>
      <c r="F141" s="11" t="s">
        <v>27</v>
      </c>
      <c r="G141" s="11" t="s">
        <v>28</v>
      </c>
      <c r="H141" s="11" t="s">
        <v>293</v>
      </c>
      <c r="I141" s="11" t="s">
        <v>45</v>
      </c>
      <c r="J141" s="11" t="s">
        <v>294</v>
      </c>
      <c r="K141" s="11" t="s">
        <v>176</v>
      </c>
      <c r="L141" s="11" t="s">
        <v>33</v>
      </c>
      <c r="M141" s="11" t="s">
        <v>34</v>
      </c>
      <c r="N141" s="11" t="s">
        <v>33</v>
      </c>
      <c r="O141" s="11" t="s">
        <v>35</v>
      </c>
      <c r="P141" s="11" t="s">
        <v>318</v>
      </c>
      <c r="Q141" s="13">
        <v>10631600</v>
      </c>
      <c r="R141" s="10">
        <f t="shared" si="6"/>
        <v>10631600</v>
      </c>
      <c r="S141" s="13">
        <v>0</v>
      </c>
      <c r="T141" s="13">
        <v>0</v>
      </c>
      <c r="U141" s="13">
        <v>0</v>
      </c>
      <c r="V141" s="13">
        <f>1794600+1835800</f>
        <v>3630400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</v>
      </c>
      <c r="AD141" s="13">
        <v>7001200</v>
      </c>
    </row>
    <row r="142" spans="1:30" ht="33.75">
      <c r="A142" s="7">
        <v>340</v>
      </c>
      <c r="B142" s="8" t="s">
        <v>325</v>
      </c>
      <c r="C142" s="9" t="s">
        <v>24</v>
      </c>
      <c r="D142" s="8" t="s">
        <v>326</v>
      </c>
      <c r="E142" s="8" t="s">
        <v>26</v>
      </c>
      <c r="F142" s="8" t="s">
        <v>27</v>
      </c>
      <c r="G142" s="8" t="s">
        <v>28</v>
      </c>
      <c r="H142" s="8" t="s">
        <v>293</v>
      </c>
      <c r="I142" s="8" t="s">
        <v>30</v>
      </c>
      <c r="J142" s="8" t="s">
        <v>294</v>
      </c>
      <c r="K142" s="8" t="s">
        <v>176</v>
      </c>
      <c r="L142" s="8" t="s">
        <v>33</v>
      </c>
      <c r="M142" s="8" t="s">
        <v>34</v>
      </c>
      <c r="N142" s="8" t="s">
        <v>33</v>
      </c>
      <c r="O142" s="8" t="s">
        <v>35</v>
      </c>
      <c r="P142" s="8" t="s">
        <v>318</v>
      </c>
      <c r="Q142" s="10">
        <v>7572540</v>
      </c>
      <c r="R142" s="10">
        <f t="shared" si="6"/>
        <v>7572540</v>
      </c>
      <c r="S142" s="10">
        <v>0</v>
      </c>
      <c r="T142" s="10">
        <v>0</v>
      </c>
      <c r="U142" s="10"/>
      <c r="V142" s="10">
        <f>85680+3108560</f>
        <v>3194240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4378300</v>
      </c>
    </row>
    <row r="143" spans="1:30" ht="33.75">
      <c r="A143" s="7">
        <v>341</v>
      </c>
      <c r="B143" s="11" t="s">
        <v>327</v>
      </c>
      <c r="C143" s="12" t="s">
        <v>24</v>
      </c>
      <c r="D143" s="11" t="s">
        <v>328</v>
      </c>
      <c r="E143" s="11" t="s">
        <v>26</v>
      </c>
      <c r="F143" s="11" t="s">
        <v>27</v>
      </c>
      <c r="G143" s="11" t="s">
        <v>28</v>
      </c>
      <c r="H143" s="11" t="s">
        <v>29</v>
      </c>
      <c r="I143" s="11" t="s">
        <v>30</v>
      </c>
      <c r="J143" s="11" t="s">
        <v>83</v>
      </c>
      <c r="K143" s="11" t="s">
        <v>299</v>
      </c>
      <c r="L143" s="11" t="s">
        <v>33</v>
      </c>
      <c r="M143" s="11" t="s">
        <v>34</v>
      </c>
      <c r="N143" s="11" t="s">
        <v>33</v>
      </c>
      <c r="O143" s="11" t="s">
        <v>35</v>
      </c>
      <c r="P143" s="11" t="s">
        <v>329</v>
      </c>
      <c r="Q143" s="13">
        <v>11509488</v>
      </c>
      <c r="R143" s="10">
        <f t="shared" si="6"/>
        <v>11509488</v>
      </c>
      <c r="S143" s="13">
        <v>0</v>
      </c>
      <c r="T143" s="13">
        <v>158581</v>
      </c>
      <c r="U143" s="13">
        <v>9841419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1509488</v>
      </c>
    </row>
    <row r="144" spans="1:30" ht="56.25">
      <c r="A144" s="7">
        <v>342</v>
      </c>
      <c r="B144" s="8" t="s">
        <v>330</v>
      </c>
      <c r="C144" s="9" t="s">
        <v>24</v>
      </c>
      <c r="D144" s="8" t="s">
        <v>331</v>
      </c>
      <c r="E144" s="8" t="s">
        <v>26</v>
      </c>
      <c r="F144" s="8" t="s">
        <v>27</v>
      </c>
      <c r="G144" s="8" t="s">
        <v>28</v>
      </c>
      <c r="H144" s="8" t="s">
        <v>29</v>
      </c>
      <c r="I144" s="8" t="s">
        <v>30</v>
      </c>
      <c r="J144" s="8" t="s">
        <v>83</v>
      </c>
      <c r="K144" s="8" t="s">
        <v>299</v>
      </c>
      <c r="L144" s="8" t="s">
        <v>33</v>
      </c>
      <c r="M144" s="8" t="s">
        <v>34</v>
      </c>
      <c r="N144" s="8" t="s">
        <v>33</v>
      </c>
      <c r="O144" s="8" t="s">
        <v>35</v>
      </c>
      <c r="P144" s="8" t="s">
        <v>329</v>
      </c>
      <c r="Q144" s="10">
        <v>6731399</v>
      </c>
      <c r="R144" s="10">
        <f t="shared" si="6"/>
        <v>6731399</v>
      </c>
      <c r="S144" s="10">
        <v>0</v>
      </c>
      <c r="T144" s="10">
        <v>0</v>
      </c>
      <c r="U144" s="10">
        <v>0</v>
      </c>
      <c r="V144" s="10"/>
      <c r="W144" s="10">
        <v>0</v>
      </c>
      <c r="X144" s="10">
        <v>3133183</v>
      </c>
      <c r="Y144" s="10">
        <v>3598216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</row>
    <row r="145" spans="1:30" ht="33.75">
      <c r="A145" s="7">
        <v>343</v>
      </c>
      <c r="B145" s="11" t="s">
        <v>332</v>
      </c>
      <c r="C145" s="12" t="s">
        <v>24</v>
      </c>
      <c r="D145" s="11" t="s">
        <v>333</v>
      </c>
      <c r="E145" s="11" t="s">
        <v>26</v>
      </c>
      <c r="F145" s="11" t="s">
        <v>27</v>
      </c>
      <c r="G145" s="11" t="s">
        <v>28</v>
      </c>
      <c r="H145" s="11" t="s">
        <v>29</v>
      </c>
      <c r="I145" s="11" t="s">
        <v>30</v>
      </c>
      <c r="J145" s="11" t="s">
        <v>83</v>
      </c>
      <c r="K145" s="11" t="s">
        <v>299</v>
      </c>
      <c r="L145" s="11" t="s">
        <v>33</v>
      </c>
      <c r="M145" s="11" t="s">
        <v>34</v>
      </c>
      <c r="N145" s="11" t="s">
        <v>33</v>
      </c>
      <c r="O145" s="11" t="s">
        <v>35</v>
      </c>
      <c r="P145" s="11" t="s">
        <v>329</v>
      </c>
      <c r="Q145" s="13">
        <v>9973690</v>
      </c>
      <c r="R145" s="10">
        <f t="shared" si="6"/>
        <v>9973690</v>
      </c>
      <c r="S145" s="13">
        <v>0</v>
      </c>
      <c r="T145" s="13">
        <v>0</v>
      </c>
      <c r="U145" s="13">
        <v>0</v>
      </c>
      <c r="V145" s="13">
        <f>3999890+5973800</f>
        <v>9973690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</row>
    <row r="146" spans="1:30" ht="33.75">
      <c r="A146" s="7">
        <v>344</v>
      </c>
      <c r="B146" s="8" t="s">
        <v>334</v>
      </c>
      <c r="C146" s="9" t="s">
        <v>24</v>
      </c>
      <c r="D146" s="8" t="s">
        <v>335</v>
      </c>
      <c r="E146" s="8" t="s">
        <v>26</v>
      </c>
      <c r="F146" s="8" t="s">
        <v>27</v>
      </c>
      <c r="G146" s="8" t="s">
        <v>28</v>
      </c>
      <c r="H146" s="8" t="s">
        <v>29</v>
      </c>
      <c r="I146" s="8" t="s">
        <v>30</v>
      </c>
      <c r="J146" s="8" t="s">
        <v>83</v>
      </c>
      <c r="K146" s="8" t="s">
        <v>287</v>
      </c>
      <c r="L146" s="8" t="s">
        <v>33</v>
      </c>
      <c r="M146" s="8" t="s">
        <v>34</v>
      </c>
      <c r="N146" s="8" t="s">
        <v>33</v>
      </c>
      <c r="O146" s="8" t="s">
        <v>35</v>
      </c>
      <c r="P146" s="8" t="s">
        <v>336</v>
      </c>
      <c r="Q146" s="10">
        <v>6257481</v>
      </c>
      <c r="R146" s="10">
        <f t="shared" si="6"/>
        <v>6257481</v>
      </c>
      <c r="S146" s="10">
        <v>0</v>
      </c>
      <c r="T146" s="10">
        <v>0</v>
      </c>
      <c r="U146" s="10">
        <v>50000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6207481</v>
      </c>
    </row>
    <row r="147" spans="1:30" ht="33.75">
      <c r="A147" s="7">
        <v>345</v>
      </c>
      <c r="B147" s="11" t="s">
        <v>337</v>
      </c>
      <c r="C147" s="12" t="s">
        <v>24</v>
      </c>
      <c r="D147" s="11" t="s">
        <v>338</v>
      </c>
      <c r="E147" s="11" t="s">
        <v>26</v>
      </c>
      <c r="F147" s="11" t="s">
        <v>339</v>
      </c>
      <c r="G147" s="11" t="s">
        <v>28</v>
      </c>
      <c r="H147" s="11" t="s">
        <v>29</v>
      </c>
      <c r="I147" s="11" t="s">
        <v>45</v>
      </c>
      <c r="J147" s="11" t="s">
        <v>96</v>
      </c>
      <c r="K147" s="11" t="s">
        <v>340</v>
      </c>
      <c r="L147" s="11" t="s">
        <v>33</v>
      </c>
      <c r="M147" s="11" t="s">
        <v>34</v>
      </c>
      <c r="N147" s="11" t="s">
        <v>33</v>
      </c>
      <c r="O147" s="11" t="s">
        <v>35</v>
      </c>
      <c r="P147" s="11" t="s">
        <v>341</v>
      </c>
      <c r="Q147" s="13">
        <v>286691711</v>
      </c>
      <c r="R147" s="10">
        <f t="shared" si="6"/>
        <v>286691711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/>
      <c r="AC147" s="13"/>
      <c r="AD147" s="13">
        <f>122549493+85715257+78426961</f>
        <v>286691711</v>
      </c>
    </row>
    <row r="148" spans="1:30" ht="33.75">
      <c r="A148" s="7">
        <v>346</v>
      </c>
      <c r="B148" s="8" t="s">
        <v>342</v>
      </c>
      <c r="C148" s="9" t="s">
        <v>24</v>
      </c>
      <c r="D148" s="8" t="s">
        <v>343</v>
      </c>
      <c r="E148" s="8" t="s">
        <v>26</v>
      </c>
      <c r="F148" s="8" t="s">
        <v>339</v>
      </c>
      <c r="G148" s="8" t="s">
        <v>28</v>
      </c>
      <c r="H148" s="8" t="s">
        <v>29</v>
      </c>
      <c r="I148" s="8" t="s">
        <v>30</v>
      </c>
      <c r="J148" s="8" t="s">
        <v>344</v>
      </c>
      <c r="K148" s="8" t="s">
        <v>340</v>
      </c>
      <c r="L148" s="8" t="s">
        <v>33</v>
      </c>
      <c r="M148" s="8" t="s">
        <v>34</v>
      </c>
      <c r="N148" s="8" t="s">
        <v>33</v>
      </c>
      <c r="O148" s="8" t="s">
        <v>35</v>
      </c>
      <c r="P148" s="8" t="s">
        <v>341</v>
      </c>
      <c r="Q148" s="10">
        <v>91494268</v>
      </c>
      <c r="R148" s="10">
        <f t="shared" si="6"/>
        <v>91494268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/>
      <c r="AC148" s="10">
        <v>16391366</v>
      </c>
      <c r="AD148" s="10">
        <v>75102902</v>
      </c>
    </row>
    <row r="149" spans="1:30" ht="33.75">
      <c r="A149" s="7">
        <v>347</v>
      </c>
      <c r="B149" s="11" t="s">
        <v>345</v>
      </c>
      <c r="C149" s="12" t="s">
        <v>24</v>
      </c>
      <c r="D149" s="11" t="s">
        <v>346</v>
      </c>
      <c r="E149" s="11" t="s">
        <v>26</v>
      </c>
      <c r="F149" s="11" t="s">
        <v>339</v>
      </c>
      <c r="G149" s="11" t="s">
        <v>28</v>
      </c>
      <c r="H149" s="11" t="s">
        <v>29</v>
      </c>
      <c r="I149" s="11" t="s">
        <v>45</v>
      </c>
      <c r="J149" s="11" t="s">
        <v>347</v>
      </c>
      <c r="K149" s="11" t="s">
        <v>340</v>
      </c>
      <c r="L149" s="11" t="s">
        <v>33</v>
      </c>
      <c r="M149" s="11" t="s">
        <v>34</v>
      </c>
      <c r="N149" s="11" t="s">
        <v>33</v>
      </c>
      <c r="O149" s="11" t="s">
        <v>35</v>
      </c>
      <c r="P149" s="11" t="s">
        <v>341</v>
      </c>
      <c r="Q149" s="13">
        <v>18443337</v>
      </c>
      <c r="R149" s="10">
        <f t="shared" si="6"/>
        <v>18443337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/>
      <c r="AC149" s="13"/>
      <c r="AD149" s="13">
        <f>8190570+4961304+5291463</f>
        <v>18443337</v>
      </c>
    </row>
    <row r="150" spans="1:30" ht="33.75">
      <c r="A150" s="7">
        <v>348</v>
      </c>
      <c r="B150" s="8" t="s">
        <v>348</v>
      </c>
      <c r="C150" s="9" t="s">
        <v>24</v>
      </c>
      <c r="D150" s="8" t="s">
        <v>349</v>
      </c>
      <c r="E150" s="8" t="s">
        <v>26</v>
      </c>
      <c r="F150" s="8" t="s">
        <v>339</v>
      </c>
      <c r="G150" s="8" t="s">
        <v>28</v>
      </c>
      <c r="H150" s="8" t="s">
        <v>29</v>
      </c>
      <c r="I150" s="8" t="s">
        <v>55</v>
      </c>
      <c r="J150" s="8" t="s">
        <v>350</v>
      </c>
      <c r="K150" s="8" t="s">
        <v>340</v>
      </c>
      <c r="L150" s="8" t="s">
        <v>33</v>
      </c>
      <c r="M150" s="8" t="s">
        <v>34</v>
      </c>
      <c r="N150" s="8" t="s">
        <v>33</v>
      </c>
      <c r="O150" s="8" t="s">
        <v>35</v>
      </c>
      <c r="P150" s="8" t="s">
        <v>341</v>
      </c>
      <c r="Q150" s="10">
        <v>155979318</v>
      </c>
      <c r="R150" s="10">
        <f t="shared" si="6"/>
        <v>155979318</v>
      </c>
      <c r="S150" s="10">
        <v>0</v>
      </c>
      <c r="T150" s="10">
        <v>0</v>
      </c>
      <c r="U150" s="10">
        <v>0</v>
      </c>
      <c r="V150" s="10">
        <v>0</v>
      </c>
      <c r="W150" s="10">
        <v>77179197</v>
      </c>
      <c r="X150" s="10">
        <v>0</v>
      </c>
      <c r="Y150" s="10">
        <v>0</v>
      </c>
      <c r="Z150" s="10">
        <v>0</v>
      </c>
      <c r="AA150" s="10">
        <v>0</v>
      </c>
      <c r="AB150" s="10"/>
      <c r="AC150" s="10"/>
      <c r="AD150" s="10">
        <v>78800121</v>
      </c>
    </row>
    <row r="151" spans="1:30" ht="33.75">
      <c r="A151" s="7"/>
      <c r="B151" s="22" t="s">
        <v>682</v>
      </c>
      <c r="C151" s="23" t="s">
        <v>24</v>
      </c>
      <c r="D151" s="22" t="s">
        <v>683</v>
      </c>
      <c r="E151" s="22" t="s">
        <v>26</v>
      </c>
      <c r="F151" s="22" t="s">
        <v>339</v>
      </c>
      <c r="G151" s="22" t="s">
        <v>28</v>
      </c>
      <c r="H151" s="22" t="s">
        <v>29</v>
      </c>
      <c r="I151" s="22" t="s">
        <v>30</v>
      </c>
      <c r="J151" s="22" t="s">
        <v>83</v>
      </c>
      <c r="K151" s="22" t="s">
        <v>299</v>
      </c>
      <c r="L151" s="22" t="s">
        <v>33</v>
      </c>
      <c r="M151" s="22" t="s">
        <v>34</v>
      </c>
      <c r="N151" s="22" t="s">
        <v>426</v>
      </c>
      <c r="O151" s="22" t="s">
        <v>35</v>
      </c>
      <c r="P151" s="22" t="s">
        <v>686</v>
      </c>
      <c r="Q151" s="21">
        <v>305232000</v>
      </c>
      <c r="R151" s="10">
        <f t="shared" si="6"/>
        <v>305232000</v>
      </c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>
        <v>305232000</v>
      </c>
    </row>
    <row r="152" spans="1:30" ht="33.75">
      <c r="A152" s="7"/>
      <c r="B152" s="24" t="s">
        <v>684</v>
      </c>
      <c r="C152" s="25" t="s">
        <v>24</v>
      </c>
      <c r="D152" s="24" t="s">
        <v>685</v>
      </c>
      <c r="E152" s="24" t="s">
        <v>26</v>
      </c>
      <c r="F152" s="24" t="s">
        <v>339</v>
      </c>
      <c r="G152" s="24" t="s">
        <v>28</v>
      </c>
      <c r="H152" s="24" t="s">
        <v>29</v>
      </c>
      <c r="I152" s="24" t="s">
        <v>45</v>
      </c>
      <c r="J152" s="24" t="s">
        <v>96</v>
      </c>
      <c r="K152" s="24" t="s">
        <v>299</v>
      </c>
      <c r="L152" s="24" t="s">
        <v>33</v>
      </c>
      <c r="M152" s="24" t="s">
        <v>34</v>
      </c>
      <c r="N152" s="24" t="s">
        <v>426</v>
      </c>
      <c r="O152" s="24" t="s">
        <v>35</v>
      </c>
      <c r="P152" s="24" t="s">
        <v>686</v>
      </c>
      <c r="Q152" s="20">
        <v>312379438</v>
      </c>
      <c r="R152" s="10">
        <f t="shared" si="6"/>
        <v>312379438</v>
      </c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>
        <v>312379438</v>
      </c>
    </row>
    <row r="153" spans="1:30" ht="33.75">
      <c r="A153" s="7">
        <v>349</v>
      </c>
      <c r="B153" s="11" t="s">
        <v>351</v>
      </c>
      <c r="C153" s="12" t="s">
        <v>24</v>
      </c>
      <c r="D153" s="11" t="s">
        <v>352</v>
      </c>
      <c r="E153" s="11" t="s">
        <v>26</v>
      </c>
      <c r="F153" s="11" t="s">
        <v>339</v>
      </c>
      <c r="G153" s="11" t="s">
        <v>28</v>
      </c>
      <c r="H153" s="11" t="s">
        <v>29</v>
      </c>
      <c r="I153" s="11" t="s">
        <v>55</v>
      </c>
      <c r="J153" s="11" t="s">
        <v>353</v>
      </c>
      <c r="K153" s="11" t="s">
        <v>32</v>
      </c>
      <c r="L153" s="11" t="s">
        <v>33</v>
      </c>
      <c r="M153" s="11" t="s">
        <v>34</v>
      </c>
      <c r="N153" s="11" t="s">
        <v>33</v>
      </c>
      <c r="O153" s="11" t="s">
        <v>35</v>
      </c>
      <c r="P153" s="11" t="s">
        <v>354</v>
      </c>
      <c r="Q153" s="13">
        <v>50000000</v>
      </c>
      <c r="R153" s="10">
        <f t="shared" si="6"/>
        <v>29100000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/>
      <c r="AC153" s="13"/>
      <c r="AD153" s="13">
        <v>29100000</v>
      </c>
    </row>
    <row r="154" spans="1:30" ht="33.75">
      <c r="A154" s="7">
        <v>352</v>
      </c>
      <c r="B154" s="8" t="s">
        <v>357</v>
      </c>
      <c r="C154" s="9" t="s">
        <v>24</v>
      </c>
      <c r="D154" s="8" t="s">
        <v>358</v>
      </c>
      <c r="E154" s="8" t="s">
        <v>26</v>
      </c>
      <c r="F154" s="8" t="s">
        <v>339</v>
      </c>
      <c r="G154" s="8" t="s">
        <v>28</v>
      </c>
      <c r="H154" s="8" t="s">
        <v>29</v>
      </c>
      <c r="I154" s="8" t="s">
        <v>55</v>
      </c>
      <c r="J154" s="8" t="s">
        <v>56</v>
      </c>
      <c r="K154" s="8" t="s">
        <v>32</v>
      </c>
      <c r="L154" s="8" t="s">
        <v>33</v>
      </c>
      <c r="M154" s="8" t="s">
        <v>34</v>
      </c>
      <c r="N154" s="8" t="s">
        <v>33</v>
      </c>
      <c r="O154" s="8" t="s">
        <v>35</v>
      </c>
      <c r="P154" s="8" t="s">
        <v>354</v>
      </c>
      <c r="Q154" s="10">
        <v>50000000</v>
      </c>
      <c r="R154" s="10">
        <f t="shared" si="6"/>
        <v>34788900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/>
      <c r="AC154" s="10"/>
      <c r="AD154" s="10">
        <v>34788900</v>
      </c>
    </row>
    <row r="155" spans="1:30" ht="33.75">
      <c r="A155" s="7">
        <v>353</v>
      </c>
      <c r="B155" s="11" t="s">
        <v>359</v>
      </c>
      <c r="C155" s="12" t="s">
        <v>24</v>
      </c>
      <c r="D155" s="11" t="s">
        <v>360</v>
      </c>
      <c r="E155" s="11" t="s">
        <v>26</v>
      </c>
      <c r="F155" s="11" t="s">
        <v>339</v>
      </c>
      <c r="G155" s="11" t="s">
        <v>28</v>
      </c>
      <c r="H155" s="11" t="s">
        <v>29</v>
      </c>
      <c r="I155" s="11" t="s">
        <v>55</v>
      </c>
      <c r="J155" s="11" t="s">
        <v>356</v>
      </c>
      <c r="K155" s="11" t="s">
        <v>32</v>
      </c>
      <c r="L155" s="11" t="s">
        <v>33</v>
      </c>
      <c r="M155" s="11" t="s">
        <v>34</v>
      </c>
      <c r="N155" s="11" t="s">
        <v>33</v>
      </c>
      <c r="O155" s="11" t="s">
        <v>35</v>
      </c>
      <c r="P155" s="11" t="s">
        <v>354</v>
      </c>
      <c r="Q155" s="13">
        <v>48197820</v>
      </c>
      <c r="R155" s="10">
        <f t="shared" si="6"/>
        <v>48078000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48078000</v>
      </c>
      <c r="AC155" s="13"/>
      <c r="AD155" s="13"/>
    </row>
    <row r="156" spans="1:30" ht="33.75">
      <c r="A156" s="7">
        <v>356</v>
      </c>
      <c r="B156" s="8" t="s">
        <v>361</v>
      </c>
      <c r="C156" s="9" t="s">
        <v>24</v>
      </c>
      <c r="D156" s="8" t="s">
        <v>362</v>
      </c>
      <c r="E156" s="8" t="s">
        <v>26</v>
      </c>
      <c r="F156" s="8" t="s">
        <v>339</v>
      </c>
      <c r="G156" s="8" t="s">
        <v>28</v>
      </c>
      <c r="H156" s="8" t="s">
        <v>29</v>
      </c>
      <c r="I156" s="8" t="s">
        <v>45</v>
      </c>
      <c r="J156" s="8" t="s">
        <v>363</v>
      </c>
      <c r="K156" s="8" t="s">
        <v>32</v>
      </c>
      <c r="L156" s="8" t="s">
        <v>33</v>
      </c>
      <c r="M156" s="8" t="s">
        <v>34</v>
      </c>
      <c r="N156" s="8" t="s">
        <v>33</v>
      </c>
      <c r="O156" s="8" t="s">
        <v>35</v>
      </c>
      <c r="P156" s="8" t="s">
        <v>354</v>
      </c>
      <c r="Q156" s="10">
        <v>12549500</v>
      </c>
      <c r="R156" s="10">
        <f t="shared" si="6"/>
        <v>12346218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/>
      <c r="AC156" s="10"/>
      <c r="AD156" s="10">
        <v>12346218</v>
      </c>
    </row>
    <row r="157" spans="1:30" ht="33.75">
      <c r="A157" s="7">
        <v>361</v>
      </c>
      <c r="B157" s="11" t="s">
        <v>364</v>
      </c>
      <c r="C157" s="12" t="s">
        <v>24</v>
      </c>
      <c r="D157" s="11" t="s">
        <v>365</v>
      </c>
      <c r="E157" s="11" t="s">
        <v>26</v>
      </c>
      <c r="F157" s="11" t="s">
        <v>339</v>
      </c>
      <c r="G157" s="11" t="s">
        <v>28</v>
      </c>
      <c r="H157" s="11" t="s">
        <v>29</v>
      </c>
      <c r="I157" s="11" t="s">
        <v>45</v>
      </c>
      <c r="J157" s="11" t="s">
        <v>363</v>
      </c>
      <c r="K157" s="11" t="s">
        <v>32</v>
      </c>
      <c r="L157" s="11" t="s">
        <v>33</v>
      </c>
      <c r="M157" s="11" t="s">
        <v>34</v>
      </c>
      <c r="N157" s="11" t="s">
        <v>33</v>
      </c>
      <c r="O157" s="11" t="s">
        <v>35</v>
      </c>
      <c r="P157" s="11" t="s">
        <v>354</v>
      </c>
      <c r="Q157" s="13">
        <v>24958000</v>
      </c>
      <c r="R157" s="10">
        <f t="shared" si="6"/>
        <v>18490512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/>
      <c r="AC157" s="13"/>
      <c r="AD157" s="13">
        <v>18490512</v>
      </c>
    </row>
    <row r="158" spans="1:30" ht="33.75">
      <c r="A158" s="7">
        <v>362</v>
      </c>
      <c r="B158" s="8" t="s">
        <v>366</v>
      </c>
      <c r="C158" s="9" t="s">
        <v>24</v>
      </c>
      <c r="D158" s="8" t="s">
        <v>367</v>
      </c>
      <c r="E158" s="8" t="s">
        <v>26</v>
      </c>
      <c r="F158" s="8" t="s">
        <v>339</v>
      </c>
      <c r="G158" s="8" t="s">
        <v>28</v>
      </c>
      <c r="H158" s="8" t="s">
        <v>29</v>
      </c>
      <c r="I158" s="8" t="s">
        <v>30</v>
      </c>
      <c r="J158" s="8" t="s">
        <v>31</v>
      </c>
      <c r="K158" s="8" t="s">
        <v>32</v>
      </c>
      <c r="L158" s="8" t="s">
        <v>33</v>
      </c>
      <c r="M158" s="8" t="s">
        <v>34</v>
      </c>
      <c r="N158" s="8" t="s">
        <v>33</v>
      </c>
      <c r="O158" s="8" t="s">
        <v>35</v>
      </c>
      <c r="P158" s="8" t="s">
        <v>354</v>
      </c>
      <c r="Q158" s="10">
        <v>15000000</v>
      </c>
      <c r="R158" s="10">
        <f t="shared" si="6"/>
        <v>14476000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/>
      <c r="AC158" s="10"/>
      <c r="AD158" s="10">
        <v>14476000</v>
      </c>
    </row>
    <row r="159" spans="1:30" ht="33.75">
      <c r="A159" s="7">
        <v>364</v>
      </c>
      <c r="B159" s="8" t="s">
        <v>368</v>
      </c>
      <c r="C159" s="9" t="s">
        <v>24</v>
      </c>
      <c r="D159" s="8" t="s">
        <v>369</v>
      </c>
      <c r="E159" s="8" t="s">
        <v>26</v>
      </c>
      <c r="F159" s="8" t="s">
        <v>339</v>
      </c>
      <c r="G159" s="8" t="s">
        <v>28</v>
      </c>
      <c r="H159" s="8" t="s">
        <v>29</v>
      </c>
      <c r="I159" s="8" t="s">
        <v>49</v>
      </c>
      <c r="J159" s="8" t="s">
        <v>50</v>
      </c>
      <c r="K159" s="8" t="s">
        <v>32</v>
      </c>
      <c r="L159" s="8" t="s">
        <v>33</v>
      </c>
      <c r="M159" s="8" t="s">
        <v>34</v>
      </c>
      <c r="N159" s="8" t="s">
        <v>33</v>
      </c>
      <c r="O159" s="8" t="s">
        <v>35</v>
      </c>
      <c r="P159" s="8" t="s">
        <v>354</v>
      </c>
      <c r="Q159" s="10">
        <v>13667600</v>
      </c>
      <c r="R159" s="10">
        <f t="shared" si="6"/>
        <v>11176000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/>
      <c r="AC159" s="10"/>
      <c r="AD159" s="10">
        <v>11176000</v>
      </c>
    </row>
    <row r="160" spans="1:30" ht="33.75">
      <c r="A160" s="7">
        <v>368</v>
      </c>
      <c r="B160" s="8" t="s">
        <v>370</v>
      </c>
      <c r="C160" s="9" t="s">
        <v>24</v>
      </c>
      <c r="D160" s="8" t="s">
        <v>371</v>
      </c>
      <c r="E160" s="8" t="s">
        <v>26</v>
      </c>
      <c r="F160" s="8" t="s">
        <v>339</v>
      </c>
      <c r="G160" s="8" t="s">
        <v>28</v>
      </c>
      <c r="H160" s="8" t="s">
        <v>29</v>
      </c>
      <c r="I160" s="8" t="s">
        <v>45</v>
      </c>
      <c r="J160" s="8" t="s">
        <v>46</v>
      </c>
      <c r="K160" s="8" t="s">
        <v>32</v>
      </c>
      <c r="L160" s="8" t="s">
        <v>33</v>
      </c>
      <c r="M160" s="8" t="s">
        <v>34</v>
      </c>
      <c r="N160" s="8" t="s">
        <v>33</v>
      </c>
      <c r="O160" s="8" t="s">
        <v>35</v>
      </c>
      <c r="P160" s="8" t="s">
        <v>354</v>
      </c>
      <c r="Q160" s="10">
        <v>50000000</v>
      </c>
      <c r="R160" s="10">
        <f t="shared" si="6"/>
        <v>44999672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/>
      <c r="AC160" s="10"/>
      <c r="AD160" s="10">
        <v>44999672</v>
      </c>
    </row>
    <row r="161" spans="1:30" ht="33.75">
      <c r="A161" s="7">
        <v>369</v>
      </c>
      <c r="B161" s="11" t="s">
        <v>372</v>
      </c>
      <c r="C161" s="12" t="s">
        <v>24</v>
      </c>
      <c r="D161" s="11" t="s">
        <v>373</v>
      </c>
      <c r="E161" s="11" t="s">
        <v>26</v>
      </c>
      <c r="F161" s="11" t="s">
        <v>339</v>
      </c>
      <c r="G161" s="11" t="s">
        <v>28</v>
      </c>
      <c r="H161" s="11" t="s">
        <v>29</v>
      </c>
      <c r="I161" s="11" t="s">
        <v>45</v>
      </c>
      <c r="J161" s="11" t="s">
        <v>46</v>
      </c>
      <c r="K161" s="11" t="s">
        <v>32</v>
      </c>
      <c r="L161" s="11" t="s">
        <v>33</v>
      </c>
      <c r="M161" s="11" t="s">
        <v>34</v>
      </c>
      <c r="N161" s="11" t="s">
        <v>33</v>
      </c>
      <c r="O161" s="11" t="s">
        <v>35</v>
      </c>
      <c r="P161" s="11" t="s">
        <v>354</v>
      </c>
      <c r="Q161" s="13">
        <v>50000000</v>
      </c>
      <c r="R161" s="10">
        <f t="shared" si="6"/>
        <v>50000000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50000000</v>
      </c>
      <c r="AB161" s="13"/>
      <c r="AC161" s="13"/>
      <c r="AD161" s="13"/>
    </row>
    <row r="162" spans="1:30" ht="33.75">
      <c r="A162" s="7">
        <v>371</v>
      </c>
      <c r="B162" s="11" t="s">
        <v>374</v>
      </c>
      <c r="C162" s="12" t="s">
        <v>24</v>
      </c>
      <c r="D162" s="11" t="s">
        <v>375</v>
      </c>
      <c r="E162" s="11" t="s">
        <v>26</v>
      </c>
      <c r="F162" s="11" t="s">
        <v>339</v>
      </c>
      <c r="G162" s="11" t="s">
        <v>28</v>
      </c>
      <c r="H162" s="11" t="s">
        <v>29</v>
      </c>
      <c r="I162" s="11" t="s">
        <v>55</v>
      </c>
      <c r="J162" s="11" t="s">
        <v>56</v>
      </c>
      <c r="K162" s="11" t="s">
        <v>32</v>
      </c>
      <c r="L162" s="11" t="s">
        <v>33</v>
      </c>
      <c r="M162" s="11" t="s">
        <v>34</v>
      </c>
      <c r="N162" s="11" t="s">
        <v>33</v>
      </c>
      <c r="O162" s="11" t="s">
        <v>35</v>
      </c>
      <c r="P162" s="11" t="s">
        <v>354</v>
      </c>
      <c r="Q162" s="13">
        <v>3230013</v>
      </c>
      <c r="R162" s="10">
        <f t="shared" si="6"/>
        <v>1916461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/>
      <c r="AC162" s="13"/>
      <c r="AD162" s="13">
        <v>1916461</v>
      </c>
    </row>
    <row r="163" spans="1:30" ht="33.75">
      <c r="A163" s="7">
        <v>372</v>
      </c>
      <c r="B163" s="8" t="s">
        <v>376</v>
      </c>
      <c r="C163" s="9" t="s">
        <v>24</v>
      </c>
      <c r="D163" s="8" t="s">
        <v>377</v>
      </c>
      <c r="E163" s="8" t="s">
        <v>26</v>
      </c>
      <c r="F163" s="8" t="s">
        <v>339</v>
      </c>
      <c r="G163" s="8" t="s">
        <v>28</v>
      </c>
      <c r="H163" s="8" t="s">
        <v>29</v>
      </c>
      <c r="I163" s="8" t="s">
        <v>45</v>
      </c>
      <c r="J163" s="8" t="s">
        <v>46</v>
      </c>
      <c r="K163" s="8" t="s">
        <v>32</v>
      </c>
      <c r="L163" s="8" t="s">
        <v>33</v>
      </c>
      <c r="M163" s="8" t="s">
        <v>34</v>
      </c>
      <c r="N163" s="8" t="s">
        <v>33</v>
      </c>
      <c r="O163" s="8" t="s">
        <v>35</v>
      </c>
      <c r="P163" s="8" t="s">
        <v>354</v>
      </c>
      <c r="Q163" s="10">
        <v>8315000</v>
      </c>
      <c r="R163" s="10">
        <f t="shared" si="6"/>
        <v>7700000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/>
      <c r="AC163" s="10"/>
      <c r="AD163" s="10">
        <v>7700000</v>
      </c>
    </row>
    <row r="164" spans="1:30" ht="33.75">
      <c r="A164" s="7">
        <v>374</v>
      </c>
      <c r="B164" s="8" t="s">
        <v>378</v>
      </c>
      <c r="C164" s="9" t="s">
        <v>24</v>
      </c>
      <c r="D164" s="8" t="s">
        <v>379</v>
      </c>
      <c r="E164" s="8" t="s">
        <v>26</v>
      </c>
      <c r="F164" s="8" t="s">
        <v>339</v>
      </c>
      <c r="G164" s="8" t="s">
        <v>28</v>
      </c>
      <c r="H164" s="8" t="s">
        <v>29</v>
      </c>
      <c r="I164" s="8" t="s">
        <v>45</v>
      </c>
      <c r="J164" s="8" t="s">
        <v>46</v>
      </c>
      <c r="K164" s="8" t="s">
        <v>32</v>
      </c>
      <c r="L164" s="8" t="s">
        <v>33</v>
      </c>
      <c r="M164" s="8" t="s">
        <v>34</v>
      </c>
      <c r="N164" s="8" t="s">
        <v>33</v>
      </c>
      <c r="O164" s="8" t="s">
        <v>35</v>
      </c>
      <c r="P164" s="8" t="s">
        <v>354</v>
      </c>
      <c r="Q164" s="10">
        <v>7986000</v>
      </c>
      <c r="R164" s="10">
        <f t="shared" si="6"/>
        <v>7880000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/>
      <c r="AC164" s="10"/>
      <c r="AD164" s="10">
        <v>7880000</v>
      </c>
    </row>
    <row r="165" spans="1:30" ht="33.75">
      <c r="A165" s="7">
        <v>376</v>
      </c>
      <c r="B165" s="8" t="s">
        <v>380</v>
      </c>
      <c r="C165" s="9" t="s">
        <v>24</v>
      </c>
      <c r="D165" s="8" t="s">
        <v>381</v>
      </c>
      <c r="E165" s="8" t="s">
        <v>26</v>
      </c>
      <c r="F165" s="8" t="s">
        <v>339</v>
      </c>
      <c r="G165" s="8" t="s">
        <v>28</v>
      </c>
      <c r="H165" s="8" t="s">
        <v>29</v>
      </c>
      <c r="I165" s="8" t="s">
        <v>45</v>
      </c>
      <c r="J165" s="8" t="s">
        <v>96</v>
      </c>
      <c r="K165" s="8" t="s">
        <v>32</v>
      </c>
      <c r="L165" s="8" t="s">
        <v>33</v>
      </c>
      <c r="M165" s="8" t="s">
        <v>34</v>
      </c>
      <c r="N165" s="8" t="s">
        <v>33</v>
      </c>
      <c r="O165" s="8" t="s">
        <v>35</v>
      </c>
      <c r="P165" s="8" t="s">
        <v>354</v>
      </c>
      <c r="Q165" s="10">
        <v>40000000</v>
      </c>
      <c r="R165" s="10">
        <f t="shared" si="6"/>
        <v>40000000</v>
      </c>
      <c r="S165" s="10">
        <v>0</v>
      </c>
      <c r="T165" s="10">
        <v>0</v>
      </c>
      <c r="U165" s="10">
        <v>0</v>
      </c>
      <c r="V165" s="10">
        <v>0</v>
      </c>
      <c r="W165" s="10">
        <v>40000000</v>
      </c>
      <c r="X165" s="10">
        <v>0</v>
      </c>
      <c r="Y165" s="10">
        <v>0</v>
      </c>
      <c r="Z165" s="10">
        <v>0</v>
      </c>
      <c r="AA165" s="10">
        <v>0</v>
      </c>
      <c r="AB165" s="10"/>
      <c r="AC165" s="10"/>
      <c r="AD165" s="10"/>
    </row>
    <row r="166" spans="1:30" ht="33.75">
      <c r="A166" s="7">
        <v>378</v>
      </c>
      <c r="B166" s="8" t="s">
        <v>382</v>
      </c>
      <c r="C166" s="9" t="s">
        <v>24</v>
      </c>
      <c r="D166" s="8" t="s">
        <v>383</v>
      </c>
      <c r="E166" s="8" t="s">
        <v>26</v>
      </c>
      <c r="F166" s="8" t="s">
        <v>339</v>
      </c>
      <c r="G166" s="8" t="s">
        <v>28</v>
      </c>
      <c r="H166" s="8" t="s">
        <v>29</v>
      </c>
      <c r="I166" s="8" t="s">
        <v>30</v>
      </c>
      <c r="J166" s="8" t="s">
        <v>355</v>
      </c>
      <c r="K166" s="8" t="s">
        <v>32</v>
      </c>
      <c r="L166" s="8" t="s">
        <v>33</v>
      </c>
      <c r="M166" s="8" t="s">
        <v>34</v>
      </c>
      <c r="N166" s="8" t="s">
        <v>33</v>
      </c>
      <c r="O166" s="8" t="s">
        <v>35</v>
      </c>
      <c r="P166" s="8" t="s">
        <v>354</v>
      </c>
      <c r="Q166" s="10">
        <v>43061224</v>
      </c>
      <c r="R166" s="10">
        <f t="shared" si="6"/>
        <v>39999200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/>
      <c r="AC166" s="10"/>
      <c r="AD166" s="10">
        <f>20000000+19999200</f>
        <v>39999200</v>
      </c>
    </row>
    <row r="167" spans="1:30" ht="33.75">
      <c r="A167" s="7">
        <v>379</v>
      </c>
      <c r="B167" s="11" t="s">
        <v>384</v>
      </c>
      <c r="C167" s="12" t="s">
        <v>24</v>
      </c>
      <c r="D167" s="11" t="s">
        <v>385</v>
      </c>
      <c r="E167" s="11" t="s">
        <v>26</v>
      </c>
      <c r="F167" s="11" t="s">
        <v>339</v>
      </c>
      <c r="G167" s="11" t="s">
        <v>28</v>
      </c>
      <c r="H167" s="11" t="s">
        <v>29</v>
      </c>
      <c r="I167" s="11" t="s">
        <v>30</v>
      </c>
      <c r="J167" s="11" t="s">
        <v>386</v>
      </c>
      <c r="K167" s="11" t="s">
        <v>32</v>
      </c>
      <c r="L167" s="11" t="s">
        <v>33</v>
      </c>
      <c r="M167" s="11" t="s">
        <v>34</v>
      </c>
      <c r="N167" s="11" t="s">
        <v>33</v>
      </c>
      <c r="O167" s="11" t="s">
        <v>35</v>
      </c>
      <c r="P167" s="11" t="s">
        <v>354</v>
      </c>
      <c r="Q167" s="13">
        <v>49999970</v>
      </c>
      <c r="R167" s="10">
        <f t="shared" si="6"/>
        <v>49749998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/>
      <c r="AC167" s="13"/>
      <c r="AD167" s="10">
        <v>49749998</v>
      </c>
    </row>
    <row r="168" spans="1:30" ht="33.75">
      <c r="A168" s="7">
        <v>380</v>
      </c>
      <c r="B168" s="8" t="s">
        <v>387</v>
      </c>
      <c r="C168" s="9" t="s">
        <v>24</v>
      </c>
      <c r="D168" s="8" t="s">
        <v>388</v>
      </c>
      <c r="E168" s="8" t="s">
        <v>26</v>
      </c>
      <c r="F168" s="8" t="s">
        <v>339</v>
      </c>
      <c r="G168" s="8" t="s">
        <v>28</v>
      </c>
      <c r="H168" s="8" t="s">
        <v>29</v>
      </c>
      <c r="I168" s="8" t="s">
        <v>30</v>
      </c>
      <c r="J168" s="8" t="s">
        <v>389</v>
      </c>
      <c r="K168" s="8" t="s">
        <v>32</v>
      </c>
      <c r="L168" s="8" t="s">
        <v>33</v>
      </c>
      <c r="M168" s="8" t="s">
        <v>34</v>
      </c>
      <c r="N168" s="8" t="s">
        <v>33</v>
      </c>
      <c r="O168" s="8" t="s">
        <v>35</v>
      </c>
      <c r="P168" s="8" t="s">
        <v>354</v>
      </c>
      <c r="Q168" s="10">
        <v>50000000</v>
      </c>
      <c r="R168" s="10">
        <f t="shared" si="6"/>
        <v>40000000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/>
      <c r="AC168" s="10"/>
      <c r="AD168" s="10">
        <v>40000000</v>
      </c>
    </row>
    <row r="169" spans="1:30" ht="33.75">
      <c r="A169" s="7">
        <v>381</v>
      </c>
      <c r="B169" s="11" t="s">
        <v>390</v>
      </c>
      <c r="C169" s="12" t="s">
        <v>24</v>
      </c>
      <c r="D169" s="11" t="s">
        <v>391</v>
      </c>
      <c r="E169" s="11" t="s">
        <v>26</v>
      </c>
      <c r="F169" s="11" t="s">
        <v>339</v>
      </c>
      <c r="G169" s="11" t="s">
        <v>28</v>
      </c>
      <c r="H169" s="11" t="s">
        <v>29</v>
      </c>
      <c r="I169" s="11" t="s">
        <v>55</v>
      </c>
      <c r="J169" s="11" t="s">
        <v>56</v>
      </c>
      <c r="K169" s="11" t="s">
        <v>32</v>
      </c>
      <c r="L169" s="11" t="s">
        <v>33</v>
      </c>
      <c r="M169" s="11" t="s">
        <v>34</v>
      </c>
      <c r="N169" s="11" t="s">
        <v>33</v>
      </c>
      <c r="O169" s="11" t="s">
        <v>35</v>
      </c>
      <c r="P169" s="11" t="s">
        <v>354</v>
      </c>
      <c r="Q169" s="13">
        <v>50000000</v>
      </c>
      <c r="R169" s="10">
        <f t="shared" si="6"/>
        <v>48998250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/>
      <c r="AC169" s="13"/>
      <c r="AD169" s="13">
        <v>48998250</v>
      </c>
    </row>
    <row r="170" spans="1:30" ht="33.75">
      <c r="A170" s="7">
        <v>385</v>
      </c>
      <c r="B170" s="11" t="s">
        <v>393</v>
      </c>
      <c r="C170" s="12" t="s">
        <v>24</v>
      </c>
      <c r="D170" s="11" t="s">
        <v>394</v>
      </c>
      <c r="E170" s="11" t="s">
        <v>26</v>
      </c>
      <c r="F170" s="11" t="s">
        <v>339</v>
      </c>
      <c r="G170" s="11" t="s">
        <v>28</v>
      </c>
      <c r="H170" s="11" t="s">
        <v>29</v>
      </c>
      <c r="I170" s="11" t="s">
        <v>30</v>
      </c>
      <c r="J170" s="11" t="s">
        <v>389</v>
      </c>
      <c r="K170" s="11" t="s">
        <v>90</v>
      </c>
      <c r="L170" s="11" t="s">
        <v>33</v>
      </c>
      <c r="M170" s="11" t="s">
        <v>34</v>
      </c>
      <c r="N170" s="11" t="s">
        <v>33</v>
      </c>
      <c r="O170" s="11" t="s">
        <v>35</v>
      </c>
      <c r="P170" s="11" t="s">
        <v>392</v>
      </c>
      <c r="Q170" s="13">
        <v>43941000</v>
      </c>
      <c r="R170" s="10">
        <f t="shared" ref="R170:R187" si="7">SUM(S170:AD170)</f>
        <v>43940719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/>
      <c r="AC170" s="13"/>
      <c r="AD170" s="13">
        <v>43940719</v>
      </c>
    </row>
    <row r="171" spans="1:30" ht="33.75">
      <c r="A171" s="7">
        <v>387</v>
      </c>
      <c r="B171" s="11" t="s">
        <v>395</v>
      </c>
      <c r="C171" s="12" t="s">
        <v>24</v>
      </c>
      <c r="D171" s="11" t="s">
        <v>396</v>
      </c>
      <c r="E171" s="11" t="s">
        <v>26</v>
      </c>
      <c r="F171" s="11" t="s">
        <v>339</v>
      </c>
      <c r="G171" s="11" t="s">
        <v>28</v>
      </c>
      <c r="H171" s="11" t="s">
        <v>29</v>
      </c>
      <c r="I171" s="11" t="s">
        <v>45</v>
      </c>
      <c r="J171" s="11" t="s">
        <v>347</v>
      </c>
      <c r="K171" s="11" t="s">
        <v>90</v>
      </c>
      <c r="L171" s="11" t="s">
        <v>33</v>
      </c>
      <c r="M171" s="11" t="s">
        <v>34</v>
      </c>
      <c r="N171" s="11" t="s">
        <v>33</v>
      </c>
      <c r="O171" s="11" t="s">
        <v>35</v>
      </c>
      <c r="P171" s="11" t="s">
        <v>392</v>
      </c>
      <c r="Q171" s="13">
        <v>4098641</v>
      </c>
      <c r="R171" s="10">
        <f t="shared" si="7"/>
        <v>4098641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4098641</v>
      </c>
      <c r="Y171" s="13">
        <v>0</v>
      </c>
      <c r="Z171" s="13">
        <v>0</v>
      </c>
      <c r="AA171" s="13">
        <v>0</v>
      </c>
      <c r="AB171" s="13"/>
      <c r="AC171" s="13"/>
      <c r="AD171" s="13"/>
    </row>
    <row r="172" spans="1:30" ht="33.75">
      <c r="A172" s="7">
        <v>391</v>
      </c>
      <c r="B172" s="11" t="s">
        <v>397</v>
      </c>
      <c r="C172" s="12" t="s">
        <v>24</v>
      </c>
      <c r="D172" s="11" t="s">
        <v>398</v>
      </c>
      <c r="E172" s="11" t="s">
        <v>26</v>
      </c>
      <c r="F172" s="11" t="s">
        <v>339</v>
      </c>
      <c r="G172" s="11" t="s">
        <v>28</v>
      </c>
      <c r="H172" s="11" t="s">
        <v>29</v>
      </c>
      <c r="I172" s="11" t="s">
        <v>30</v>
      </c>
      <c r="J172" s="11" t="s">
        <v>31</v>
      </c>
      <c r="K172" s="11" t="s">
        <v>90</v>
      </c>
      <c r="L172" s="11" t="s">
        <v>33</v>
      </c>
      <c r="M172" s="11" t="s">
        <v>34</v>
      </c>
      <c r="N172" s="11" t="s">
        <v>33</v>
      </c>
      <c r="O172" s="11" t="s">
        <v>35</v>
      </c>
      <c r="P172" s="11" t="s">
        <v>392</v>
      </c>
      <c r="Q172" s="13">
        <v>17386000</v>
      </c>
      <c r="R172" s="10">
        <f t="shared" si="7"/>
        <v>17381140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/>
      <c r="AC172" s="13"/>
      <c r="AD172" s="13">
        <v>17381140</v>
      </c>
    </row>
    <row r="173" spans="1:30" ht="33.75">
      <c r="A173" s="7">
        <v>402</v>
      </c>
      <c r="B173" s="8" t="s">
        <v>400</v>
      </c>
      <c r="C173" s="9" t="s">
        <v>24</v>
      </c>
      <c r="D173" s="8" t="s">
        <v>401</v>
      </c>
      <c r="E173" s="8" t="s">
        <v>26</v>
      </c>
      <c r="F173" s="8" t="s">
        <v>339</v>
      </c>
      <c r="G173" s="8" t="s">
        <v>28</v>
      </c>
      <c r="H173" s="8" t="s">
        <v>29</v>
      </c>
      <c r="I173" s="8" t="s">
        <v>30</v>
      </c>
      <c r="J173" s="8" t="s">
        <v>31</v>
      </c>
      <c r="K173" s="8" t="s">
        <v>176</v>
      </c>
      <c r="L173" s="8" t="s">
        <v>33</v>
      </c>
      <c r="M173" s="8" t="s">
        <v>34</v>
      </c>
      <c r="N173" s="8" t="s">
        <v>33</v>
      </c>
      <c r="O173" s="8" t="s">
        <v>35</v>
      </c>
      <c r="P173" s="8" t="s">
        <v>399</v>
      </c>
      <c r="Q173" s="10">
        <v>11978640</v>
      </c>
      <c r="R173" s="10">
        <f t="shared" si="7"/>
        <v>9097200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/>
      <c r="AC173" s="10"/>
      <c r="AD173" s="10">
        <v>9097200</v>
      </c>
    </row>
    <row r="174" spans="1:30" ht="33.75">
      <c r="A174" s="7">
        <v>412</v>
      </c>
      <c r="B174" s="8" t="s">
        <v>402</v>
      </c>
      <c r="C174" s="9" t="s">
        <v>24</v>
      </c>
      <c r="D174" s="8" t="s">
        <v>403</v>
      </c>
      <c r="E174" s="8" t="s">
        <v>26</v>
      </c>
      <c r="F174" s="8" t="s">
        <v>339</v>
      </c>
      <c r="G174" s="8" t="s">
        <v>28</v>
      </c>
      <c r="H174" s="8" t="s">
        <v>29</v>
      </c>
      <c r="I174" s="8" t="s">
        <v>55</v>
      </c>
      <c r="J174" s="8" t="s">
        <v>56</v>
      </c>
      <c r="K174" s="8" t="s">
        <v>176</v>
      </c>
      <c r="L174" s="8" t="s">
        <v>33</v>
      </c>
      <c r="M174" s="8" t="s">
        <v>34</v>
      </c>
      <c r="N174" s="8" t="s">
        <v>33</v>
      </c>
      <c r="O174" s="8" t="s">
        <v>35</v>
      </c>
      <c r="P174" s="8" t="s">
        <v>399</v>
      </c>
      <c r="Q174" s="10">
        <v>5500000</v>
      </c>
      <c r="R174" s="10">
        <f t="shared" si="7"/>
        <v>4450000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/>
      <c r="AC174" s="10"/>
      <c r="AD174" s="10">
        <v>4450000</v>
      </c>
    </row>
    <row r="175" spans="1:30" ht="33.75">
      <c r="A175" s="7">
        <v>426</v>
      </c>
      <c r="B175" s="8" t="s">
        <v>404</v>
      </c>
      <c r="C175" s="9" t="s">
        <v>24</v>
      </c>
      <c r="D175" s="8" t="s">
        <v>405</v>
      </c>
      <c r="E175" s="8" t="s">
        <v>26</v>
      </c>
      <c r="F175" s="8" t="s">
        <v>339</v>
      </c>
      <c r="G175" s="8" t="s">
        <v>28</v>
      </c>
      <c r="H175" s="8" t="s">
        <v>29</v>
      </c>
      <c r="I175" s="8" t="s">
        <v>30</v>
      </c>
      <c r="J175" s="8" t="s">
        <v>31</v>
      </c>
      <c r="K175" s="8" t="s">
        <v>90</v>
      </c>
      <c r="L175" s="8" t="s">
        <v>33</v>
      </c>
      <c r="M175" s="8" t="s">
        <v>34</v>
      </c>
      <c r="N175" s="8" t="s">
        <v>33</v>
      </c>
      <c r="O175" s="8" t="s">
        <v>35</v>
      </c>
      <c r="P175" s="8" t="s">
        <v>392</v>
      </c>
      <c r="Q175" s="10">
        <v>6180000</v>
      </c>
      <c r="R175" s="10">
        <f t="shared" si="7"/>
        <v>5982000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5982000</v>
      </c>
      <c r="AA175" s="10">
        <v>0</v>
      </c>
      <c r="AB175" s="10"/>
      <c r="AC175" s="10"/>
      <c r="AD175" s="10"/>
    </row>
    <row r="176" spans="1:30" ht="33.75">
      <c r="A176" s="7">
        <v>427</v>
      </c>
      <c r="B176" s="22" t="s">
        <v>650</v>
      </c>
      <c r="C176" s="22" t="s">
        <v>24</v>
      </c>
      <c r="D176" s="22" t="s">
        <v>651</v>
      </c>
      <c r="E176" s="8" t="s">
        <v>26</v>
      </c>
      <c r="F176" s="8" t="s">
        <v>339</v>
      </c>
      <c r="G176" s="8" t="s">
        <v>28</v>
      </c>
      <c r="H176" s="8" t="s">
        <v>29</v>
      </c>
      <c r="I176" s="8" t="s">
        <v>30</v>
      </c>
      <c r="J176" s="8" t="s">
        <v>31</v>
      </c>
      <c r="K176" s="8" t="s">
        <v>90</v>
      </c>
      <c r="L176" s="22" t="s">
        <v>33</v>
      </c>
      <c r="M176" s="8" t="s">
        <v>34</v>
      </c>
      <c r="N176" s="8" t="s">
        <v>33</v>
      </c>
      <c r="O176" s="8" t="s">
        <v>35</v>
      </c>
      <c r="P176" s="22" t="s">
        <v>392</v>
      </c>
      <c r="Q176" s="10">
        <v>6960000</v>
      </c>
      <c r="R176" s="10">
        <f t="shared" si="7"/>
        <v>3480000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3480000</v>
      </c>
      <c r="Z176" s="10">
        <v>0</v>
      </c>
      <c r="AA176" s="10">
        <v>0</v>
      </c>
      <c r="AB176" s="10"/>
      <c r="AC176" s="10"/>
      <c r="AD176" s="10"/>
    </row>
    <row r="177" spans="1:30" ht="33.75">
      <c r="A177" s="7">
        <v>440</v>
      </c>
      <c r="B177" s="24" t="s">
        <v>652</v>
      </c>
      <c r="C177" s="24" t="s">
        <v>24</v>
      </c>
      <c r="D177" s="24" t="s">
        <v>653</v>
      </c>
      <c r="E177" s="8" t="s">
        <v>26</v>
      </c>
      <c r="F177" s="8" t="s">
        <v>339</v>
      </c>
      <c r="G177" s="8" t="s">
        <v>28</v>
      </c>
      <c r="H177" s="8" t="s">
        <v>29</v>
      </c>
      <c r="I177" s="8" t="s">
        <v>30</v>
      </c>
      <c r="J177" s="8" t="s">
        <v>31</v>
      </c>
      <c r="K177" s="11" t="s">
        <v>287</v>
      </c>
      <c r="L177" s="8" t="s">
        <v>33</v>
      </c>
      <c r="M177" s="8" t="s">
        <v>34</v>
      </c>
      <c r="N177" s="8" t="s">
        <v>33</v>
      </c>
      <c r="O177" s="8" t="s">
        <v>35</v>
      </c>
      <c r="P177" s="24" t="s">
        <v>288</v>
      </c>
      <c r="Q177" s="10">
        <v>4244424</v>
      </c>
      <c r="R177" s="10">
        <f t="shared" si="7"/>
        <v>4244424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4244424</v>
      </c>
      <c r="Z177" s="10">
        <v>0</v>
      </c>
      <c r="AA177" s="10">
        <v>0</v>
      </c>
      <c r="AB177" s="10"/>
      <c r="AC177" s="10"/>
      <c r="AD177" s="10"/>
    </row>
    <row r="178" spans="1:30" ht="33.75">
      <c r="A178" s="7">
        <v>441</v>
      </c>
      <c r="B178" s="22" t="s">
        <v>678</v>
      </c>
      <c r="C178" s="22" t="s">
        <v>24</v>
      </c>
      <c r="D178" s="22" t="s">
        <v>679</v>
      </c>
      <c r="E178" s="8" t="s">
        <v>26</v>
      </c>
      <c r="F178" s="8" t="s">
        <v>339</v>
      </c>
      <c r="G178" s="8" t="s">
        <v>28</v>
      </c>
      <c r="H178" s="8" t="s">
        <v>29</v>
      </c>
      <c r="I178" s="8" t="s">
        <v>55</v>
      </c>
      <c r="J178" s="8" t="s">
        <v>56</v>
      </c>
      <c r="K178" s="11" t="s">
        <v>287</v>
      </c>
      <c r="L178" s="8" t="s">
        <v>33</v>
      </c>
      <c r="M178" s="8" t="s">
        <v>34</v>
      </c>
      <c r="N178" s="8" t="s">
        <v>33</v>
      </c>
      <c r="O178" s="8" t="s">
        <v>35</v>
      </c>
      <c r="P178" s="24" t="s">
        <v>288</v>
      </c>
      <c r="Q178" s="10">
        <v>9235042</v>
      </c>
      <c r="R178" s="10">
        <f t="shared" si="7"/>
        <v>9235042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9235042</v>
      </c>
      <c r="AB178" s="10"/>
      <c r="AC178" s="10"/>
      <c r="AD178" s="10"/>
    </row>
    <row r="179" spans="1:30" ht="78.75">
      <c r="A179" s="7"/>
      <c r="B179" s="24" t="s">
        <v>720</v>
      </c>
      <c r="C179" s="25" t="s">
        <v>24</v>
      </c>
      <c r="D179" s="24" t="s">
        <v>721</v>
      </c>
      <c r="E179" s="24" t="s">
        <v>26</v>
      </c>
      <c r="F179" s="24" t="s">
        <v>446</v>
      </c>
      <c r="G179" s="24" t="s">
        <v>28</v>
      </c>
      <c r="H179" s="24" t="s">
        <v>29</v>
      </c>
      <c r="I179" s="24" t="s">
        <v>30</v>
      </c>
      <c r="J179" s="24" t="s">
        <v>83</v>
      </c>
      <c r="K179" s="24" t="s">
        <v>441</v>
      </c>
      <c r="L179" s="24" t="s">
        <v>33</v>
      </c>
      <c r="M179" s="24" t="s">
        <v>34</v>
      </c>
      <c r="N179" s="24" t="s">
        <v>433</v>
      </c>
      <c r="O179" s="24" t="s">
        <v>35</v>
      </c>
      <c r="P179" s="24" t="s">
        <v>722</v>
      </c>
      <c r="Q179" s="20">
        <v>1699324000</v>
      </c>
      <c r="R179" s="10">
        <f t="shared" ref="R179:R180" si="8">SUM(S179:AD179)</f>
        <v>1683050832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1683050832</v>
      </c>
    </row>
    <row r="180" spans="1:30" ht="78.75">
      <c r="A180" s="7"/>
      <c r="B180" s="22" t="s">
        <v>723</v>
      </c>
      <c r="C180" s="23" t="s">
        <v>24</v>
      </c>
      <c r="D180" s="22" t="s">
        <v>724</v>
      </c>
      <c r="E180" s="22" t="s">
        <v>26</v>
      </c>
      <c r="F180" s="22" t="s">
        <v>446</v>
      </c>
      <c r="G180" s="22" t="s">
        <v>28</v>
      </c>
      <c r="H180" s="22" t="s">
        <v>29</v>
      </c>
      <c r="I180" s="22" t="s">
        <v>30</v>
      </c>
      <c r="J180" s="22" t="s">
        <v>83</v>
      </c>
      <c r="K180" s="22" t="s">
        <v>441</v>
      </c>
      <c r="L180" s="22" t="s">
        <v>33</v>
      </c>
      <c r="M180" s="22" t="s">
        <v>34</v>
      </c>
      <c r="N180" s="22" t="s">
        <v>433</v>
      </c>
      <c r="O180" s="22" t="s">
        <v>35</v>
      </c>
      <c r="P180" s="22" t="s">
        <v>722</v>
      </c>
      <c r="Q180" s="21">
        <v>1412970000</v>
      </c>
      <c r="R180" s="10">
        <f t="shared" si="8"/>
        <v>1399439500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21">
        <v>1399439500</v>
      </c>
    </row>
    <row r="181" spans="1:30" ht="67.5">
      <c r="A181" s="7">
        <v>442</v>
      </c>
      <c r="B181" s="11">
        <v>30125908</v>
      </c>
      <c r="C181" s="12" t="s">
        <v>406</v>
      </c>
      <c r="D181" s="11" t="s">
        <v>407</v>
      </c>
      <c r="E181" s="11" t="s">
        <v>408</v>
      </c>
      <c r="F181" s="11" t="s">
        <v>409</v>
      </c>
      <c r="G181" s="11" t="s">
        <v>28</v>
      </c>
      <c r="H181" s="11" t="s">
        <v>29</v>
      </c>
      <c r="I181" s="11" t="s">
        <v>30</v>
      </c>
      <c r="J181" s="11" t="s">
        <v>83</v>
      </c>
      <c r="K181" s="11" t="s">
        <v>287</v>
      </c>
      <c r="L181" s="11" t="s">
        <v>33</v>
      </c>
      <c r="M181" s="11" t="s">
        <v>34</v>
      </c>
      <c r="N181" s="11" t="s">
        <v>410</v>
      </c>
      <c r="O181" s="11" t="s">
        <v>411</v>
      </c>
      <c r="P181" s="11" t="s">
        <v>412</v>
      </c>
      <c r="Q181" s="13">
        <v>769764000</v>
      </c>
      <c r="R181" s="10">
        <f t="shared" si="7"/>
        <v>769687782</v>
      </c>
      <c r="S181" s="13">
        <v>0</v>
      </c>
      <c r="T181" s="13">
        <v>110404701</v>
      </c>
      <c r="U181" s="13">
        <v>5549378</v>
      </c>
      <c r="V181" s="13">
        <v>370472471</v>
      </c>
      <c r="W181" s="13">
        <v>0</v>
      </c>
      <c r="X181" s="13">
        <v>166109449</v>
      </c>
      <c r="Y181" s="13">
        <v>80059673</v>
      </c>
      <c r="Z181" s="13">
        <v>4439502</v>
      </c>
      <c r="AA181" s="13">
        <v>0</v>
      </c>
      <c r="AB181" s="13">
        <v>18806909</v>
      </c>
      <c r="AC181" s="13">
        <v>13845699</v>
      </c>
      <c r="AD181" s="13">
        <v>0</v>
      </c>
    </row>
    <row r="182" spans="1:30" ht="45">
      <c r="A182" s="7">
        <v>443</v>
      </c>
      <c r="B182" s="8">
        <v>30128661</v>
      </c>
      <c r="C182" s="9" t="s">
        <v>406</v>
      </c>
      <c r="D182" s="8" t="s">
        <v>413</v>
      </c>
      <c r="E182" s="8" t="s">
        <v>408</v>
      </c>
      <c r="F182" s="8" t="s">
        <v>409</v>
      </c>
      <c r="G182" s="8" t="s">
        <v>28</v>
      </c>
      <c r="H182" s="8" t="s">
        <v>29</v>
      </c>
      <c r="I182" s="8" t="s">
        <v>30</v>
      </c>
      <c r="J182" s="8" t="s">
        <v>83</v>
      </c>
      <c r="K182" s="8" t="s">
        <v>414</v>
      </c>
      <c r="L182" s="8" t="s">
        <v>33</v>
      </c>
      <c r="M182" s="8" t="s">
        <v>34</v>
      </c>
      <c r="N182" s="8" t="s">
        <v>415</v>
      </c>
      <c r="O182" s="8" t="s">
        <v>416</v>
      </c>
      <c r="P182" s="8" t="s">
        <v>417</v>
      </c>
      <c r="Q182" s="10">
        <v>10678748000</v>
      </c>
      <c r="R182" s="10">
        <f t="shared" si="7"/>
        <v>9365473919</v>
      </c>
      <c r="S182" s="10">
        <v>0</v>
      </c>
      <c r="T182" s="10">
        <v>568882404</v>
      </c>
      <c r="U182" s="10">
        <v>422610854</v>
      </c>
      <c r="V182" s="10">
        <v>325495613</v>
      </c>
      <c r="W182" s="10">
        <v>458807757</v>
      </c>
      <c r="X182" s="10">
        <v>0</v>
      </c>
      <c r="Y182" s="10">
        <v>596268831</v>
      </c>
      <c r="Z182" s="10">
        <v>795021929</v>
      </c>
      <c r="AA182" s="10">
        <v>1017435260</v>
      </c>
      <c r="AB182" s="10">
        <v>861694540</v>
      </c>
      <c r="AC182" s="10">
        <v>934066827</v>
      </c>
      <c r="AD182" s="10">
        <v>3385189904</v>
      </c>
    </row>
    <row r="183" spans="1:30" ht="45">
      <c r="A183" s="7">
        <v>444</v>
      </c>
      <c r="B183" s="11">
        <v>30137224</v>
      </c>
      <c r="C183" s="12" t="s">
        <v>406</v>
      </c>
      <c r="D183" s="11" t="s">
        <v>418</v>
      </c>
      <c r="E183" s="11" t="s">
        <v>408</v>
      </c>
      <c r="F183" s="11" t="s">
        <v>409</v>
      </c>
      <c r="G183" s="11" t="s">
        <v>28</v>
      </c>
      <c r="H183" s="11" t="s">
        <v>29</v>
      </c>
      <c r="I183" s="11" t="s">
        <v>49</v>
      </c>
      <c r="J183" s="11" t="s">
        <v>315</v>
      </c>
      <c r="K183" s="11" t="s">
        <v>419</v>
      </c>
      <c r="L183" s="11" t="s">
        <v>33</v>
      </c>
      <c r="M183" s="11" t="s">
        <v>34</v>
      </c>
      <c r="N183" s="11" t="s">
        <v>420</v>
      </c>
      <c r="O183" s="11" t="s">
        <v>421</v>
      </c>
      <c r="P183" s="11" t="s">
        <v>422</v>
      </c>
      <c r="Q183" s="13">
        <v>10001000</v>
      </c>
      <c r="R183" s="10">
        <f t="shared" si="7"/>
        <v>10000000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10000000</v>
      </c>
    </row>
    <row r="184" spans="1:30" ht="56.25">
      <c r="A184" s="7">
        <v>445</v>
      </c>
      <c r="B184" s="8">
        <v>30220022</v>
      </c>
      <c r="C184" s="9" t="s">
        <v>406</v>
      </c>
      <c r="D184" s="8" t="s">
        <v>423</v>
      </c>
      <c r="E184" s="8" t="s">
        <v>408</v>
      </c>
      <c r="F184" s="8" t="s">
        <v>409</v>
      </c>
      <c r="G184" s="8" t="s">
        <v>28</v>
      </c>
      <c r="H184" s="8" t="s">
        <v>29</v>
      </c>
      <c r="I184" s="8" t="s">
        <v>30</v>
      </c>
      <c r="J184" s="8" t="s">
        <v>83</v>
      </c>
      <c r="K184" s="8" t="s">
        <v>32</v>
      </c>
      <c r="L184" s="8" t="s">
        <v>33</v>
      </c>
      <c r="M184" s="8" t="s">
        <v>34</v>
      </c>
      <c r="N184" s="8" t="s">
        <v>410</v>
      </c>
      <c r="O184" s="8" t="s">
        <v>35</v>
      </c>
      <c r="P184" s="8" t="s">
        <v>424</v>
      </c>
      <c r="Q184" s="10">
        <v>13246197000</v>
      </c>
      <c r="R184" s="10">
        <f t="shared" si="7"/>
        <v>13246179730</v>
      </c>
      <c r="S184" s="10">
        <v>0</v>
      </c>
      <c r="T184" s="10">
        <v>475232995</v>
      </c>
      <c r="U184" s="10">
        <v>663457106</v>
      </c>
      <c r="V184" s="10">
        <v>889581509</v>
      </c>
      <c r="W184" s="10">
        <v>1417939857</v>
      </c>
      <c r="X184" s="10">
        <v>0</v>
      </c>
      <c r="Y184" s="10">
        <v>2757878603</v>
      </c>
      <c r="Z184" s="10">
        <v>1358963702</v>
      </c>
      <c r="AA184" s="10">
        <v>1283794633</v>
      </c>
      <c r="AB184" s="10">
        <v>1353314856</v>
      </c>
      <c r="AC184" s="10">
        <v>939097703</v>
      </c>
      <c r="AD184" s="10">
        <v>2106918766</v>
      </c>
    </row>
    <row r="185" spans="1:30" ht="45">
      <c r="A185" s="7">
        <v>446</v>
      </c>
      <c r="B185" s="11">
        <v>30255172</v>
      </c>
      <c r="C185" s="12" t="s">
        <v>406</v>
      </c>
      <c r="D185" s="11" t="s">
        <v>425</v>
      </c>
      <c r="E185" s="11" t="s">
        <v>408</v>
      </c>
      <c r="F185" s="11" t="s">
        <v>409</v>
      </c>
      <c r="G185" s="11" t="s">
        <v>28</v>
      </c>
      <c r="H185" s="11" t="s">
        <v>29</v>
      </c>
      <c r="I185" s="11" t="s">
        <v>30</v>
      </c>
      <c r="J185" s="11" t="s">
        <v>83</v>
      </c>
      <c r="K185" s="11" t="s">
        <v>32</v>
      </c>
      <c r="L185" s="11" t="s">
        <v>33</v>
      </c>
      <c r="M185" s="11" t="s">
        <v>34</v>
      </c>
      <c r="N185" s="11" t="s">
        <v>426</v>
      </c>
      <c r="O185" s="11" t="s">
        <v>35</v>
      </c>
      <c r="P185" s="11" t="s">
        <v>427</v>
      </c>
      <c r="Q185" s="13">
        <v>1072474000</v>
      </c>
      <c r="R185" s="10">
        <f t="shared" si="7"/>
        <v>1013490974</v>
      </c>
      <c r="S185" s="13">
        <v>0</v>
      </c>
      <c r="T185" s="13">
        <v>178858104</v>
      </c>
      <c r="U185" s="13">
        <v>1850000</v>
      </c>
      <c r="V185" s="13">
        <v>56687564</v>
      </c>
      <c r="W185" s="13">
        <v>56611562</v>
      </c>
      <c r="X185" s="13">
        <v>25798318</v>
      </c>
      <c r="Y185" s="20">
        <v>34655568</v>
      </c>
      <c r="Z185" s="20">
        <v>219321469</v>
      </c>
      <c r="AA185" s="20">
        <v>125710793</v>
      </c>
      <c r="AB185" s="20">
        <v>179992624</v>
      </c>
      <c r="AC185" s="20">
        <v>35019868</v>
      </c>
      <c r="AD185" s="20">
        <v>98985104</v>
      </c>
    </row>
    <row r="186" spans="1:30" ht="78.75">
      <c r="A186" s="7">
        <v>447</v>
      </c>
      <c r="B186" s="11">
        <v>30305772</v>
      </c>
      <c r="C186" s="12" t="s">
        <v>406</v>
      </c>
      <c r="D186" s="11" t="s">
        <v>656</v>
      </c>
      <c r="E186" s="11" t="s">
        <v>408</v>
      </c>
      <c r="F186" s="11" t="s">
        <v>409</v>
      </c>
      <c r="G186" s="11" t="s">
        <v>28</v>
      </c>
      <c r="H186" s="11" t="s">
        <v>29</v>
      </c>
      <c r="I186" s="11" t="s">
        <v>49</v>
      </c>
      <c r="J186" s="11" t="s">
        <v>50</v>
      </c>
      <c r="K186" s="11" t="s">
        <v>432</v>
      </c>
      <c r="L186" s="11" t="s">
        <v>33</v>
      </c>
      <c r="M186" s="11" t="s">
        <v>34</v>
      </c>
      <c r="N186" s="11" t="s">
        <v>420</v>
      </c>
      <c r="O186" s="11" t="s">
        <v>35</v>
      </c>
      <c r="P186" s="11" t="s">
        <v>776</v>
      </c>
      <c r="Q186" s="13">
        <v>10000000</v>
      </c>
      <c r="R186" s="10">
        <f t="shared" si="7"/>
        <v>6000000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20">
        <v>6000000</v>
      </c>
      <c r="AA186" s="13">
        <v>0</v>
      </c>
      <c r="AB186" s="13">
        <v>0</v>
      </c>
      <c r="AC186" s="13">
        <v>0</v>
      </c>
      <c r="AD186" s="13">
        <v>0</v>
      </c>
    </row>
    <row r="187" spans="1:30" ht="56.25">
      <c r="A187" s="7">
        <v>448</v>
      </c>
      <c r="B187" s="28">
        <v>30387773</v>
      </c>
      <c r="C187" s="23" t="s">
        <v>406</v>
      </c>
      <c r="D187" s="22" t="s">
        <v>644</v>
      </c>
      <c r="E187" s="22" t="s">
        <v>408</v>
      </c>
      <c r="F187" s="22" t="s">
        <v>409</v>
      </c>
      <c r="G187" s="22" t="s">
        <v>438</v>
      </c>
      <c r="H187" s="22" t="s">
        <v>29</v>
      </c>
      <c r="I187" s="22" t="s">
        <v>55</v>
      </c>
      <c r="J187" s="22" t="s">
        <v>99</v>
      </c>
      <c r="K187" s="22" t="s">
        <v>419</v>
      </c>
      <c r="L187" s="22" t="s">
        <v>33</v>
      </c>
      <c r="M187" s="22" t="s">
        <v>34</v>
      </c>
      <c r="N187" s="22" t="s">
        <v>33</v>
      </c>
      <c r="O187" s="22" t="s">
        <v>421</v>
      </c>
      <c r="P187" s="22" t="s">
        <v>645</v>
      </c>
      <c r="Q187" s="21">
        <v>25819000</v>
      </c>
      <c r="R187" s="10">
        <f t="shared" si="7"/>
        <v>25818364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20">
        <v>21331063</v>
      </c>
      <c r="Z187" s="20">
        <v>4487301</v>
      </c>
      <c r="AA187" s="13">
        <v>0</v>
      </c>
      <c r="AB187" s="13">
        <v>0</v>
      </c>
      <c r="AC187" s="13">
        <v>0</v>
      </c>
      <c r="AD187" s="13">
        <v>0</v>
      </c>
    </row>
    <row r="188" spans="1:30" ht="33.75">
      <c r="A188" s="7">
        <v>449</v>
      </c>
      <c r="B188" s="8">
        <v>30429926</v>
      </c>
      <c r="C188" s="9" t="s">
        <v>406</v>
      </c>
      <c r="D188" s="8" t="s">
        <v>428</v>
      </c>
      <c r="E188" s="8" t="s">
        <v>408</v>
      </c>
      <c r="F188" s="8" t="s">
        <v>409</v>
      </c>
      <c r="G188" s="8" t="s">
        <v>28</v>
      </c>
      <c r="H188" s="8" t="s">
        <v>29</v>
      </c>
      <c r="I188" s="8" t="s">
        <v>49</v>
      </c>
      <c r="J188" s="8" t="s">
        <v>315</v>
      </c>
      <c r="K188" s="8" t="s">
        <v>414</v>
      </c>
      <c r="L188" s="8" t="s">
        <v>33</v>
      </c>
      <c r="M188" s="8" t="s">
        <v>34</v>
      </c>
      <c r="N188" s="8" t="s">
        <v>429</v>
      </c>
      <c r="O188" s="8" t="s">
        <v>35</v>
      </c>
      <c r="P188" s="8" t="s">
        <v>430</v>
      </c>
      <c r="Q188" s="10">
        <v>4000</v>
      </c>
      <c r="R188" s="10">
        <f t="shared" ref="R188:R274" si="9">SUM(S188:AD188)</f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</row>
    <row r="189" spans="1:30" ht="33.75">
      <c r="A189" s="7"/>
      <c r="B189" s="28">
        <v>30459075</v>
      </c>
      <c r="C189" s="23" t="s">
        <v>406</v>
      </c>
      <c r="D189" s="22" t="s">
        <v>743</v>
      </c>
      <c r="E189" s="22" t="s">
        <v>408</v>
      </c>
      <c r="F189" s="22" t="s">
        <v>409</v>
      </c>
      <c r="G189" s="22" t="s">
        <v>28</v>
      </c>
      <c r="H189" s="22" t="s">
        <v>29</v>
      </c>
      <c r="I189" s="22" t="s">
        <v>45</v>
      </c>
      <c r="J189" s="22" t="s">
        <v>347</v>
      </c>
      <c r="K189" s="22" t="s">
        <v>432</v>
      </c>
      <c r="L189" s="22" t="s">
        <v>33</v>
      </c>
      <c r="M189" s="22" t="s">
        <v>34</v>
      </c>
      <c r="N189" s="22" t="s">
        <v>433</v>
      </c>
      <c r="O189" s="22" t="s">
        <v>35</v>
      </c>
      <c r="P189" s="22" t="s">
        <v>744</v>
      </c>
      <c r="Q189" s="21">
        <v>1000000000</v>
      </c>
      <c r="R189" s="10">
        <f>SUM(S189:AD189)</f>
        <v>999999995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95262741</v>
      </c>
      <c r="AC189" s="13">
        <v>152423871</v>
      </c>
      <c r="AD189" s="13">
        <v>752313383</v>
      </c>
    </row>
    <row r="190" spans="1:30" ht="56.25">
      <c r="A190" s="7">
        <v>450</v>
      </c>
      <c r="B190" s="8">
        <v>30464641</v>
      </c>
      <c r="C190" s="9" t="s">
        <v>406</v>
      </c>
      <c r="D190" s="8" t="s">
        <v>670</v>
      </c>
      <c r="E190" s="22" t="s">
        <v>408</v>
      </c>
      <c r="F190" s="22" t="s">
        <v>409</v>
      </c>
      <c r="G190" s="22" t="s">
        <v>438</v>
      </c>
      <c r="H190" s="22" t="s">
        <v>29</v>
      </c>
      <c r="I190" s="22" t="s">
        <v>55</v>
      </c>
      <c r="J190" s="22" t="s">
        <v>99</v>
      </c>
      <c r="K190" s="11" t="s">
        <v>432</v>
      </c>
      <c r="L190" s="8" t="s">
        <v>33</v>
      </c>
      <c r="M190" s="8" t="s">
        <v>34</v>
      </c>
      <c r="N190" s="8" t="s">
        <v>671</v>
      </c>
      <c r="O190" s="22" t="s">
        <v>421</v>
      </c>
      <c r="P190" s="22" t="s">
        <v>645</v>
      </c>
      <c r="Q190" s="10">
        <v>4103240000</v>
      </c>
      <c r="R190" s="10">
        <f t="shared" si="9"/>
        <v>4103236858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18905172</v>
      </c>
      <c r="AB190" s="10">
        <v>838107161</v>
      </c>
      <c r="AC190" s="10">
        <v>1635584525</v>
      </c>
      <c r="AD190" s="10">
        <v>1610640000</v>
      </c>
    </row>
    <row r="191" spans="1:30" ht="67.5">
      <c r="A191" s="7">
        <v>451</v>
      </c>
      <c r="B191" s="11">
        <v>30472887</v>
      </c>
      <c r="C191" s="12" t="s">
        <v>406</v>
      </c>
      <c r="D191" s="11" t="s">
        <v>431</v>
      </c>
      <c r="E191" s="11" t="s">
        <v>408</v>
      </c>
      <c r="F191" s="11" t="s">
        <v>409</v>
      </c>
      <c r="G191" s="11" t="s">
        <v>28</v>
      </c>
      <c r="H191" s="11" t="s">
        <v>29</v>
      </c>
      <c r="I191" s="11" t="s">
        <v>30</v>
      </c>
      <c r="J191" s="11" t="s">
        <v>83</v>
      </c>
      <c r="K191" s="11" t="s">
        <v>432</v>
      </c>
      <c r="L191" s="11" t="s">
        <v>33</v>
      </c>
      <c r="M191" s="11" t="s">
        <v>34</v>
      </c>
      <c r="N191" s="11" t="s">
        <v>433</v>
      </c>
      <c r="O191" s="11" t="s">
        <v>35</v>
      </c>
      <c r="P191" s="11" t="s">
        <v>434</v>
      </c>
      <c r="Q191" s="13">
        <v>56316000</v>
      </c>
      <c r="R191" s="10">
        <f t="shared" si="9"/>
        <v>56314979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21">
        <v>56314979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</row>
    <row r="192" spans="1:30" ht="33.75">
      <c r="A192" s="7"/>
      <c r="B192" s="28">
        <v>30481711</v>
      </c>
      <c r="C192" s="23" t="s">
        <v>406</v>
      </c>
      <c r="D192" s="22" t="s">
        <v>740</v>
      </c>
      <c r="E192" s="22" t="s">
        <v>408</v>
      </c>
      <c r="F192" s="22" t="s">
        <v>409</v>
      </c>
      <c r="G192" s="22" t="s">
        <v>438</v>
      </c>
      <c r="H192" s="22" t="s">
        <v>29</v>
      </c>
      <c r="I192" s="22" t="s">
        <v>30</v>
      </c>
      <c r="J192" s="22" t="s">
        <v>83</v>
      </c>
      <c r="K192" s="22" t="s">
        <v>32</v>
      </c>
      <c r="L192" s="22" t="s">
        <v>33</v>
      </c>
      <c r="M192" s="22" t="s">
        <v>34</v>
      </c>
      <c r="N192" s="22" t="s">
        <v>741</v>
      </c>
      <c r="O192" s="22" t="s">
        <v>35</v>
      </c>
      <c r="P192" s="22" t="s">
        <v>742</v>
      </c>
      <c r="Q192" s="13">
        <v>90635000</v>
      </c>
      <c r="R192" s="10">
        <f>SUM(S192:AD192)</f>
        <v>90634282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90634282</v>
      </c>
      <c r="AC192" s="13">
        <v>0</v>
      </c>
      <c r="AD192" s="13">
        <v>0</v>
      </c>
    </row>
    <row r="193" spans="1:30" ht="67.5">
      <c r="A193" s="7">
        <v>452</v>
      </c>
      <c r="B193" s="8">
        <v>30474241</v>
      </c>
      <c r="C193" s="9" t="s">
        <v>406</v>
      </c>
      <c r="D193" s="8" t="s">
        <v>435</v>
      </c>
      <c r="E193" s="8" t="s">
        <v>408</v>
      </c>
      <c r="F193" s="8" t="s">
        <v>409</v>
      </c>
      <c r="G193" s="8" t="s">
        <v>28</v>
      </c>
      <c r="H193" s="8" t="s">
        <v>29</v>
      </c>
      <c r="I193" s="8" t="s">
        <v>30</v>
      </c>
      <c r="J193" s="8" t="s">
        <v>83</v>
      </c>
      <c r="K193" s="8" t="s">
        <v>90</v>
      </c>
      <c r="L193" s="8" t="s">
        <v>33</v>
      </c>
      <c r="M193" s="8" t="s">
        <v>34</v>
      </c>
      <c r="N193" s="8" t="s">
        <v>410</v>
      </c>
      <c r="O193" s="8" t="s">
        <v>35</v>
      </c>
      <c r="P193" s="8" t="s">
        <v>436</v>
      </c>
      <c r="Q193" s="10">
        <v>10417000</v>
      </c>
      <c r="R193" s="10">
        <f t="shared" si="9"/>
        <v>10417000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10417000</v>
      </c>
    </row>
    <row r="194" spans="1:30" ht="33.75">
      <c r="A194" s="7">
        <v>453</v>
      </c>
      <c r="B194" s="11">
        <v>30484292</v>
      </c>
      <c r="C194" s="12" t="s">
        <v>406</v>
      </c>
      <c r="D194" s="11" t="s">
        <v>437</v>
      </c>
      <c r="E194" s="11" t="s">
        <v>408</v>
      </c>
      <c r="F194" s="11" t="s">
        <v>409</v>
      </c>
      <c r="G194" s="11" t="s">
        <v>438</v>
      </c>
      <c r="H194" s="11" t="s">
        <v>29</v>
      </c>
      <c r="I194" s="11" t="s">
        <v>45</v>
      </c>
      <c r="J194" s="11" t="s">
        <v>96</v>
      </c>
      <c r="K194" s="11" t="s">
        <v>287</v>
      </c>
      <c r="L194" s="11" t="s">
        <v>33</v>
      </c>
      <c r="M194" s="11" t="s">
        <v>34</v>
      </c>
      <c r="N194" s="11" t="s">
        <v>410</v>
      </c>
      <c r="O194" s="11" t="s">
        <v>35</v>
      </c>
      <c r="P194" s="11" t="s">
        <v>439</v>
      </c>
      <c r="Q194" s="13">
        <v>6000</v>
      </c>
      <c r="R194" s="10">
        <f t="shared" si="9"/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</row>
    <row r="195" spans="1:30" ht="56.25">
      <c r="A195" s="7">
        <v>454</v>
      </c>
      <c r="B195" s="8">
        <v>30484512</v>
      </c>
      <c r="C195" s="9" t="s">
        <v>406</v>
      </c>
      <c r="D195" s="8" t="s">
        <v>440</v>
      </c>
      <c r="E195" s="8" t="s">
        <v>408</v>
      </c>
      <c r="F195" s="8" t="s">
        <v>409</v>
      </c>
      <c r="G195" s="8" t="s">
        <v>28</v>
      </c>
      <c r="H195" s="8" t="s">
        <v>29</v>
      </c>
      <c r="I195" s="8" t="s">
        <v>55</v>
      </c>
      <c r="J195" s="8" t="s">
        <v>99</v>
      </c>
      <c r="K195" s="8" t="s">
        <v>441</v>
      </c>
      <c r="L195" s="8" t="s">
        <v>33</v>
      </c>
      <c r="M195" s="8" t="s">
        <v>34</v>
      </c>
      <c r="N195" s="8" t="s">
        <v>433</v>
      </c>
      <c r="O195" s="8" t="s">
        <v>416</v>
      </c>
      <c r="P195" s="8" t="s">
        <v>442</v>
      </c>
      <c r="Q195" s="10">
        <v>3100000</v>
      </c>
      <c r="R195" s="10">
        <f t="shared" si="9"/>
        <v>3016877</v>
      </c>
      <c r="S195" s="10">
        <v>0</v>
      </c>
      <c r="T195" s="10">
        <v>0</v>
      </c>
      <c r="U195" s="10">
        <v>0</v>
      </c>
      <c r="V195" s="10">
        <v>0</v>
      </c>
      <c r="W195" s="10">
        <v>3016877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</row>
    <row r="196" spans="1:30" ht="78.75">
      <c r="A196" s="7">
        <v>455</v>
      </c>
      <c r="B196" s="28">
        <v>30484686</v>
      </c>
      <c r="C196" s="23" t="s">
        <v>406</v>
      </c>
      <c r="D196" s="22" t="s">
        <v>647</v>
      </c>
      <c r="E196" s="22" t="s">
        <v>408</v>
      </c>
      <c r="F196" s="22" t="s">
        <v>409</v>
      </c>
      <c r="G196" s="22" t="s">
        <v>438</v>
      </c>
      <c r="H196" s="22" t="s">
        <v>29</v>
      </c>
      <c r="I196" s="22" t="s">
        <v>30</v>
      </c>
      <c r="J196" s="22" t="s">
        <v>83</v>
      </c>
      <c r="K196" s="22" t="s">
        <v>432</v>
      </c>
      <c r="L196" s="22" t="s">
        <v>33</v>
      </c>
      <c r="M196" s="22" t="s">
        <v>34</v>
      </c>
      <c r="N196" s="22" t="s">
        <v>433</v>
      </c>
      <c r="O196" s="22" t="s">
        <v>35</v>
      </c>
      <c r="P196" s="22" t="s">
        <v>648</v>
      </c>
      <c r="Q196" s="10">
        <v>16852000</v>
      </c>
      <c r="R196" s="10">
        <f t="shared" si="9"/>
        <v>16851804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16851804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</row>
    <row r="197" spans="1:30" ht="33.75">
      <c r="A197" s="7">
        <v>456</v>
      </c>
      <c r="B197" s="11">
        <v>30485121</v>
      </c>
      <c r="C197" s="12" t="s">
        <v>406</v>
      </c>
      <c r="D197" s="11" t="s">
        <v>443</v>
      </c>
      <c r="E197" s="11" t="s">
        <v>408</v>
      </c>
      <c r="F197" s="11" t="s">
        <v>409</v>
      </c>
      <c r="G197" s="11" t="s">
        <v>28</v>
      </c>
      <c r="H197" s="11" t="s">
        <v>29</v>
      </c>
      <c r="I197" s="11" t="s">
        <v>30</v>
      </c>
      <c r="J197" s="11" t="s">
        <v>83</v>
      </c>
      <c r="K197" s="11" t="s">
        <v>340</v>
      </c>
      <c r="L197" s="11" t="s">
        <v>33</v>
      </c>
      <c r="M197" s="11" t="s">
        <v>34</v>
      </c>
      <c r="N197" s="11" t="s">
        <v>33</v>
      </c>
      <c r="O197" s="11" t="s">
        <v>35</v>
      </c>
      <c r="P197" s="11" t="s">
        <v>444</v>
      </c>
      <c r="Q197" s="13">
        <v>0</v>
      </c>
      <c r="R197" s="10">
        <f t="shared" si="9"/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</row>
    <row r="198" spans="1:30" ht="67.5">
      <c r="A198" s="7">
        <v>459</v>
      </c>
      <c r="B198" s="8">
        <v>40001514</v>
      </c>
      <c r="C198" s="9" t="s">
        <v>406</v>
      </c>
      <c r="D198" s="8" t="s">
        <v>449</v>
      </c>
      <c r="E198" s="8" t="s">
        <v>408</v>
      </c>
      <c r="F198" s="8" t="s">
        <v>409</v>
      </c>
      <c r="G198" s="8" t="s">
        <v>28</v>
      </c>
      <c r="H198" s="8" t="s">
        <v>29</v>
      </c>
      <c r="I198" s="8" t="s">
        <v>45</v>
      </c>
      <c r="J198" s="8" t="s">
        <v>347</v>
      </c>
      <c r="K198" s="8" t="s">
        <v>299</v>
      </c>
      <c r="L198" s="8" t="s">
        <v>33</v>
      </c>
      <c r="M198" s="8" t="s">
        <v>34</v>
      </c>
      <c r="N198" s="8" t="s">
        <v>450</v>
      </c>
      <c r="O198" s="8" t="s">
        <v>451</v>
      </c>
      <c r="P198" s="8" t="s">
        <v>452</v>
      </c>
      <c r="Q198" s="10">
        <v>33305000</v>
      </c>
      <c r="R198" s="10">
        <f t="shared" si="9"/>
        <v>33228133</v>
      </c>
      <c r="S198" s="10">
        <v>0</v>
      </c>
      <c r="T198" s="10">
        <v>33228133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</row>
    <row r="199" spans="1:30" ht="33.75">
      <c r="A199" s="7">
        <v>460</v>
      </c>
      <c r="B199" s="11">
        <v>40001634</v>
      </c>
      <c r="C199" s="12" t="s">
        <v>406</v>
      </c>
      <c r="D199" s="11" t="s">
        <v>453</v>
      </c>
      <c r="E199" s="11" t="s">
        <v>408</v>
      </c>
      <c r="F199" s="11" t="s">
        <v>409</v>
      </c>
      <c r="G199" s="11" t="s">
        <v>28</v>
      </c>
      <c r="H199" s="11" t="s">
        <v>29</v>
      </c>
      <c r="I199" s="11" t="s">
        <v>30</v>
      </c>
      <c r="J199" s="11" t="s">
        <v>83</v>
      </c>
      <c r="K199" s="11" t="s">
        <v>90</v>
      </c>
      <c r="L199" s="11" t="s">
        <v>33</v>
      </c>
      <c r="M199" s="11" t="s">
        <v>34</v>
      </c>
      <c r="N199" s="11" t="s">
        <v>454</v>
      </c>
      <c r="O199" s="11" t="s">
        <v>35</v>
      </c>
      <c r="P199" s="11" t="s">
        <v>455</v>
      </c>
      <c r="Q199" s="13">
        <v>144666000</v>
      </c>
      <c r="R199" s="10">
        <f t="shared" si="9"/>
        <v>144662959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97484420</v>
      </c>
      <c r="Y199" s="20">
        <v>1616750</v>
      </c>
      <c r="Z199" s="20">
        <v>1616750</v>
      </c>
      <c r="AA199" s="20">
        <v>1616750</v>
      </c>
      <c r="AB199" s="20">
        <v>1616750</v>
      </c>
      <c r="AC199" s="20">
        <v>1616750</v>
      </c>
      <c r="AD199" s="20">
        <v>39094789</v>
      </c>
    </row>
    <row r="200" spans="1:30" ht="33.75">
      <c r="A200" s="7">
        <v>461</v>
      </c>
      <c r="B200" s="8">
        <v>40003036</v>
      </c>
      <c r="C200" s="9" t="s">
        <v>406</v>
      </c>
      <c r="D200" s="8" t="s">
        <v>456</v>
      </c>
      <c r="E200" s="8" t="s">
        <v>408</v>
      </c>
      <c r="F200" s="8" t="s">
        <v>409</v>
      </c>
      <c r="G200" s="8" t="s">
        <v>28</v>
      </c>
      <c r="H200" s="8" t="s">
        <v>29</v>
      </c>
      <c r="I200" s="8" t="s">
        <v>30</v>
      </c>
      <c r="J200" s="8" t="s">
        <v>83</v>
      </c>
      <c r="K200" s="8" t="s">
        <v>432</v>
      </c>
      <c r="L200" s="8" t="s">
        <v>33</v>
      </c>
      <c r="M200" s="8" t="s">
        <v>34</v>
      </c>
      <c r="N200" s="8" t="s">
        <v>33</v>
      </c>
      <c r="O200" s="8" t="s">
        <v>35</v>
      </c>
      <c r="P200" s="8" t="s">
        <v>457</v>
      </c>
      <c r="Q200" s="10">
        <v>1500000</v>
      </c>
      <c r="R200" s="10">
        <f t="shared" si="9"/>
        <v>1500000</v>
      </c>
      <c r="S200" s="10">
        <v>0</v>
      </c>
      <c r="T200" s="10">
        <v>1500000</v>
      </c>
      <c r="U200" s="10">
        <v>0</v>
      </c>
      <c r="V200" s="10">
        <v>0</v>
      </c>
      <c r="W200" s="10">
        <v>0</v>
      </c>
      <c r="X200" s="10">
        <v>0</v>
      </c>
      <c r="Y200" s="21">
        <v>0</v>
      </c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</row>
    <row r="201" spans="1:30" ht="33.75">
      <c r="A201" s="7">
        <v>462</v>
      </c>
      <c r="B201" s="11">
        <v>40003037</v>
      </c>
      <c r="C201" s="12" t="s">
        <v>406</v>
      </c>
      <c r="D201" s="11" t="s">
        <v>458</v>
      </c>
      <c r="E201" s="11" t="s">
        <v>408</v>
      </c>
      <c r="F201" s="11" t="s">
        <v>409</v>
      </c>
      <c r="G201" s="11" t="s">
        <v>28</v>
      </c>
      <c r="H201" s="11" t="s">
        <v>29</v>
      </c>
      <c r="I201" s="11" t="s">
        <v>30</v>
      </c>
      <c r="J201" s="11" t="s">
        <v>83</v>
      </c>
      <c r="K201" s="11" t="s">
        <v>432</v>
      </c>
      <c r="L201" s="11" t="s">
        <v>33</v>
      </c>
      <c r="M201" s="11" t="s">
        <v>34</v>
      </c>
      <c r="N201" s="11" t="s">
        <v>426</v>
      </c>
      <c r="O201" s="11" t="s">
        <v>35</v>
      </c>
      <c r="P201" s="11" t="s">
        <v>459</v>
      </c>
      <c r="Q201" s="13">
        <v>781168000</v>
      </c>
      <c r="R201" s="10">
        <f t="shared" si="9"/>
        <v>779667088</v>
      </c>
      <c r="S201" s="13">
        <v>0</v>
      </c>
      <c r="T201" s="13">
        <v>81392283</v>
      </c>
      <c r="U201" s="13">
        <v>76604657</v>
      </c>
      <c r="V201" s="13">
        <v>163359855</v>
      </c>
      <c r="W201" s="13">
        <v>92296286</v>
      </c>
      <c r="X201" s="13">
        <v>40872752</v>
      </c>
      <c r="Y201" s="20">
        <v>182148997</v>
      </c>
      <c r="Z201" s="20">
        <v>85824645</v>
      </c>
      <c r="AA201" s="20">
        <v>1500000</v>
      </c>
      <c r="AB201" s="20">
        <v>650000</v>
      </c>
      <c r="AC201" s="20">
        <v>0</v>
      </c>
      <c r="AD201" s="20">
        <v>55017613</v>
      </c>
    </row>
    <row r="202" spans="1:30" ht="45">
      <c r="A202" s="7"/>
      <c r="B202" s="24" t="s">
        <v>752</v>
      </c>
      <c r="C202" s="25" t="s">
        <v>406</v>
      </c>
      <c r="D202" s="24" t="s">
        <v>753</v>
      </c>
      <c r="E202" s="24" t="s">
        <v>408</v>
      </c>
      <c r="F202" s="24" t="s">
        <v>409</v>
      </c>
      <c r="G202" s="24" t="s">
        <v>754</v>
      </c>
      <c r="H202" s="24" t="s">
        <v>29</v>
      </c>
      <c r="I202" s="24" t="s">
        <v>49</v>
      </c>
      <c r="J202" s="24" t="s">
        <v>315</v>
      </c>
      <c r="K202" s="24" t="s">
        <v>441</v>
      </c>
      <c r="L202" s="24" t="s">
        <v>33</v>
      </c>
      <c r="M202" s="24" t="s">
        <v>34</v>
      </c>
      <c r="N202" s="24" t="s">
        <v>433</v>
      </c>
      <c r="O202" s="24" t="s">
        <v>35</v>
      </c>
      <c r="P202" s="24" t="s">
        <v>755</v>
      </c>
      <c r="Q202" s="20">
        <v>14000000</v>
      </c>
      <c r="R202" s="10">
        <f t="shared" si="9"/>
        <v>14000000</v>
      </c>
      <c r="S202" s="13"/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14000000</v>
      </c>
    </row>
    <row r="203" spans="1:30" ht="56.25">
      <c r="A203" s="7">
        <v>463</v>
      </c>
      <c r="B203" s="8">
        <v>40006303</v>
      </c>
      <c r="C203" s="9" t="s">
        <v>406</v>
      </c>
      <c r="D203" s="8" t="s">
        <v>460</v>
      </c>
      <c r="E203" s="8" t="s">
        <v>408</v>
      </c>
      <c r="F203" s="8" t="s">
        <v>409</v>
      </c>
      <c r="G203" s="8" t="s">
        <v>438</v>
      </c>
      <c r="H203" s="8" t="s">
        <v>29</v>
      </c>
      <c r="I203" s="8" t="s">
        <v>30</v>
      </c>
      <c r="J203" s="8" t="s">
        <v>83</v>
      </c>
      <c r="K203" s="8" t="s">
        <v>432</v>
      </c>
      <c r="L203" s="8" t="s">
        <v>33</v>
      </c>
      <c r="M203" s="8" t="s">
        <v>34</v>
      </c>
      <c r="N203" s="8" t="s">
        <v>426</v>
      </c>
      <c r="O203" s="8" t="s">
        <v>35</v>
      </c>
      <c r="P203" s="8" t="s">
        <v>461</v>
      </c>
      <c r="Q203" s="10">
        <v>38138000</v>
      </c>
      <c r="R203" s="10">
        <f t="shared" si="9"/>
        <v>38137500</v>
      </c>
      <c r="S203" s="10">
        <v>0</v>
      </c>
      <c r="T203" s="10">
        <v>0</v>
      </c>
      <c r="U203" s="10">
        <v>0</v>
      </c>
      <c r="V203" s="10">
        <v>0</v>
      </c>
      <c r="W203" s="10">
        <v>38137500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</row>
    <row r="204" spans="1:30" ht="33.75">
      <c r="A204" s="7">
        <v>464</v>
      </c>
      <c r="B204" s="11">
        <v>40006318</v>
      </c>
      <c r="C204" s="12" t="s">
        <v>406</v>
      </c>
      <c r="D204" s="11" t="s">
        <v>462</v>
      </c>
      <c r="E204" s="11" t="s">
        <v>408</v>
      </c>
      <c r="F204" s="11" t="s">
        <v>409</v>
      </c>
      <c r="G204" s="11" t="s">
        <v>438</v>
      </c>
      <c r="H204" s="11" t="s">
        <v>29</v>
      </c>
      <c r="I204" s="11" t="s">
        <v>30</v>
      </c>
      <c r="J204" s="11" t="s">
        <v>83</v>
      </c>
      <c r="K204" s="11" t="s">
        <v>463</v>
      </c>
      <c r="L204" s="11" t="s">
        <v>33</v>
      </c>
      <c r="M204" s="11" t="s">
        <v>34</v>
      </c>
      <c r="N204" s="11" t="s">
        <v>410</v>
      </c>
      <c r="O204" s="11" t="s">
        <v>35</v>
      </c>
      <c r="P204" s="11" t="s">
        <v>464</v>
      </c>
      <c r="Q204" s="13">
        <v>25994000</v>
      </c>
      <c r="R204" s="10">
        <f t="shared" si="9"/>
        <v>24425000</v>
      </c>
      <c r="S204" s="13">
        <v>0</v>
      </c>
      <c r="T204" s="13">
        <v>0</v>
      </c>
      <c r="U204" s="13">
        <v>0</v>
      </c>
      <c r="V204" s="13">
        <v>12212500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12212500</v>
      </c>
      <c r="AC204" s="13">
        <v>0</v>
      </c>
      <c r="AD204" s="13">
        <v>0</v>
      </c>
    </row>
    <row r="205" spans="1:30" ht="33.75">
      <c r="A205" s="7"/>
      <c r="B205" s="29">
        <v>40006371</v>
      </c>
      <c r="C205" s="25" t="s">
        <v>406</v>
      </c>
      <c r="D205" s="24" t="s">
        <v>708</v>
      </c>
      <c r="E205" s="24" t="s">
        <v>512</v>
      </c>
      <c r="F205" s="24" t="s">
        <v>446</v>
      </c>
      <c r="G205" s="24" t="s">
        <v>28</v>
      </c>
      <c r="H205" s="24" t="s">
        <v>549</v>
      </c>
      <c r="I205" s="24" t="s">
        <v>481</v>
      </c>
      <c r="J205" s="24" t="s">
        <v>294</v>
      </c>
      <c r="K205" s="24" t="s">
        <v>419</v>
      </c>
      <c r="L205" s="24" t="s">
        <v>33</v>
      </c>
      <c r="M205" s="24" t="s">
        <v>34</v>
      </c>
      <c r="N205" s="24" t="s">
        <v>709</v>
      </c>
      <c r="O205" s="24" t="s">
        <v>35</v>
      </c>
      <c r="P205" s="24" t="s">
        <v>710</v>
      </c>
      <c r="Q205" s="13">
        <v>199050000</v>
      </c>
      <c r="R205" s="10">
        <f t="shared" si="9"/>
        <v>174930000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174930000</v>
      </c>
    </row>
    <row r="206" spans="1:30" ht="33.75">
      <c r="A206" s="7">
        <v>465</v>
      </c>
      <c r="B206" s="8">
        <v>40006337</v>
      </c>
      <c r="C206" s="9" t="s">
        <v>406</v>
      </c>
      <c r="D206" s="8" t="s">
        <v>465</v>
      </c>
      <c r="E206" s="8" t="s">
        <v>408</v>
      </c>
      <c r="F206" s="8" t="s">
        <v>409</v>
      </c>
      <c r="G206" s="8" t="s">
        <v>28</v>
      </c>
      <c r="H206" s="8" t="s">
        <v>29</v>
      </c>
      <c r="I206" s="8" t="s">
        <v>30</v>
      </c>
      <c r="J206" s="8" t="s">
        <v>83</v>
      </c>
      <c r="K206" s="8" t="s">
        <v>441</v>
      </c>
      <c r="L206" s="8" t="s">
        <v>33</v>
      </c>
      <c r="M206" s="8" t="s">
        <v>34</v>
      </c>
      <c r="N206" s="8" t="s">
        <v>426</v>
      </c>
      <c r="O206" s="8" t="s">
        <v>35</v>
      </c>
      <c r="P206" s="8" t="s">
        <v>466</v>
      </c>
      <c r="Q206" s="10">
        <v>887055000</v>
      </c>
      <c r="R206" s="10">
        <f t="shared" si="9"/>
        <v>886933685</v>
      </c>
      <c r="S206" s="10">
        <v>0</v>
      </c>
      <c r="T206" s="10">
        <v>63412330</v>
      </c>
      <c r="U206" s="10">
        <v>57462075</v>
      </c>
      <c r="V206" s="10">
        <v>62626682</v>
      </c>
      <c r="W206" s="10">
        <v>58727540</v>
      </c>
      <c r="X206" s="10">
        <v>126804991</v>
      </c>
      <c r="Y206" s="21">
        <v>46717100</v>
      </c>
      <c r="Z206" s="21">
        <v>85698242</v>
      </c>
      <c r="AA206" s="21">
        <v>73176521</v>
      </c>
      <c r="AB206" s="21">
        <v>72346615</v>
      </c>
      <c r="AC206" s="21">
        <v>64622660</v>
      </c>
      <c r="AD206" s="21">
        <v>175338929</v>
      </c>
    </row>
    <row r="207" spans="1:30" ht="33.75">
      <c r="A207" s="7">
        <v>466</v>
      </c>
      <c r="B207" s="11">
        <v>40007650</v>
      </c>
      <c r="C207" s="12" t="s">
        <v>406</v>
      </c>
      <c r="D207" s="11" t="s">
        <v>467</v>
      </c>
      <c r="E207" s="11" t="s">
        <v>408</v>
      </c>
      <c r="F207" s="11" t="s">
        <v>409</v>
      </c>
      <c r="G207" s="11" t="s">
        <v>28</v>
      </c>
      <c r="H207" s="11" t="s">
        <v>29</v>
      </c>
      <c r="I207" s="11" t="s">
        <v>55</v>
      </c>
      <c r="J207" s="11" t="s">
        <v>99</v>
      </c>
      <c r="K207" s="11" t="s">
        <v>90</v>
      </c>
      <c r="L207" s="11" t="s">
        <v>33</v>
      </c>
      <c r="M207" s="11" t="s">
        <v>34</v>
      </c>
      <c r="N207" s="11" t="s">
        <v>410</v>
      </c>
      <c r="O207" s="11" t="s">
        <v>451</v>
      </c>
      <c r="P207" s="11" t="s">
        <v>468</v>
      </c>
      <c r="Q207" s="13">
        <v>4937760000</v>
      </c>
      <c r="R207" s="10">
        <f t="shared" si="9"/>
        <v>4863603854</v>
      </c>
      <c r="S207" s="13">
        <v>0</v>
      </c>
      <c r="T207" s="13">
        <v>1443799404</v>
      </c>
      <c r="U207" s="13">
        <v>833936136</v>
      </c>
      <c r="V207" s="13">
        <v>692509595</v>
      </c>
      <c r="W207" s="13">
        <v>604775225</v>
      </c>
      <c r="X207" s="13">
        <v>543643716</v>
      </c>
      <c r="Y207" s="20">
        <v>422027019</v>
      </c>
      <c r="Z207" s="20">
        <v>180605294</v>
      </c>
      <c r="AA207" s="20">
        <v>72224304</v>
      </c>
      <c r="AB207" s="20">
        <v>6016503</v>
      </c>
      <c r="AC207" s="20">
        <v>0</v>
      </c>
      <c r="AD207" s="20">
        <v>64066658</v>
      </c>
    </row>
    <row r="208" spans="1:30" ht="33.75">
      <c r="A208" s="7">
        <v>467</v>
      </c>
      <c r="B208" s="8">
        <v>40008005</v>
      </c>
      <c r="C208" s="9" t="s">
        <v>406</v>
      </c>
      <c r="D208" s="8" t="s">
        <v>469</v>
      </c>
      <c r="E208" s="8" t="s">
        <v>408</v>
      </c>
      <c r="F208" s="8" t="s">
        <v>409</v>
      </c>
      <c r="G208" s="8" t="s">
        <v>28</v>
      </c>
      <c r="H208" s="8" t="s">
        <v>29</v>
      </c>
      <c r="I208" s="8" t="s">
        <v>30</v>
      </c>
      <c r="J208" s="8" t="s">
        <v>83</v>
      </c>
      <c r="K208" s="8" t="s">
        <v>176</v>
      </c>
      <c r="L208" s="8" t="s">
        <v>33</v>
      </c>
      <c r="M208" s="8" t="s">
        <v>34</v>
      </c>
      <c r="N208" s="8" t="s">
        <v>426</v>
      </c>
      <c r="O208" s="8" t="s">
        <v>35</v>
      </c>
      <c r="P208" s="8" t="s">
        <v>470</v>
      </c>
      <c r="Q208" s="10">
        <v>566168000</v>
      </c>
      <c r="R208" s="10">
        <f t="shared" si="9"/>
        <v>563904734</v>
      </c>
      <c r="S208" s="10">
        <v>0</v>
      </c>
      <c r="T208" s="10">
        <v>31994713</v>
      </c>
      <c r="U208" s="10">
        <v>54695877</v>
      </c>
      <c r="V208" s="10">
        <v>86683910</v>
      </c>
      <c r="W208" s="10">
        <v>78087430</v>
      </c>
      <c r="X208" s="10">
        <v>61835401</v>
      </c>
      <c r="Y208" s="21">
        <v>42722335</v>
      </c>
      <c r="Z208" s="21">
        <v>69359593</v>
      </c>
      <c r="AA208" s="21">
        <v>60347163</v>
      </c>
      <c r="AB208" s="21">
        <v>1850000</v>
      </c>
      <c r="AC208" s="21">
        <v>49617572</v>
      </c>
      <c r="AD208" s="21">
        <v>26710740</v>
      </c>
    </row>
    <row r="209" spans="1:30" ht="90">
      <c r="A209" s="7">
        <v>468</v>
      </c>
      <c r="B209" s="11">
        <v>40008161</v>
      </c>
      <c r="C209" s="12" t="s">
        <v>406</v>
      </c>
      <c r="D209" s="11" t="s">
        <v>471</v>
      </c>
      <c r="E209" s="11" t="s">
        <v>408</v>
      </c>
      <c r="F209" s="11" t="s">
        <v>409</v>
      </c>
      <c r="G209" s="11" t="s">
        <v>28</v>
      </c>
      <c r="H209" s="11" t="s">
        <v>29</v>
      </c>
      <c r="I209" s="11" t="s">
        <v>30</v>
      </c>
      <c r="J209" s="11" t="s">
        <v>83</v>
      </c>
      <c r="K209" s="11" t="s">
        <v>441</v>
      </c>
      <c r="L209" s="11" t="s">
        <v>33</v>
      </c>
      <c r="M209" s="11" t="s">
        <v>34</v>
      </c>
      <c r="N209" s="11" t="s">
        <v>433</v>
      </c>
      <c r="O209" s="11" t="s">
        <v>472</v>
      </c>
      <c r="P209" s="11" t="s">
        <v>473</v>
      </c>
      <c r="Q209" s="13">
        <v>339831000</v>
      </c>
      <c r="R209" s="10">
        <f t="shared" si="9"/>
        <v>339830889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20">
        <v>339830889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</row>
    <row r="210" spans="1:30" ht="33.75">
      <c r="A210" s="7">
        <v>469</v>
      </c>
      <c r="B210" s="8">
        <v>40008596</v>
      </c>
      <c r="C210" s="9" t="s">
        <v>24</v>
      </c>
      <c r="D210" s="8" t="s">
        <v>474</v>
      </c>
      <c r="E210" s="8" t="s">
        <v>26</v>
      </c>
      <c r="F210" s="8" t="s">
        <v>446</v>
      </c>
      <c r="G210" s="8" t="s">
        <v>28</v>
      </c>
      <c r="H210" s="8" t="s">
        <v>29</v>
      </c>
      <c r="I210" s="8" t="s">
        <v>30</v>
      </c>
      <c r="J210" s="8" t="s">
        <v>475</v>
      </c>
      <c r="K210" s="8" t="s">
        <v>414</v>
      </c>
      <c r="L210" s="8" t="s">
        <v>33</v>
      </c>
      <c r="M210" s="8" t="s">
        <v>34</v>
      </c>
      <c r="N210" s="8" t="s">
        <v>476</v>
      </c>
      <c r="O210" s="8" t="s">
        <v>35</v>
      </c>
      <c r="P210" s="8" t="s">
        <v>477</v>
      </c>
      <c r="Q210" s="10">
        <v>13678000</v>
      </c>
      <c r="R210" s="10">
        <f t="shared" si="9"/>
        <v>13677117</v>
      </c>
      <c r="S210" s="10">
        <v>0</v>
      </c>
      <c r="T210" s="10">
        <v>0</v>
      </c>
      <c r="U210" s="10">
        <v>13677117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</row>
    <row r="211" spans="1:30" ht="33.75">
      <c r="A211" s="7">
        <v>470</v>
      </c>
      <c r="B211" s="11">
        <v>40015140</v>
      </c>
      <c r="C211" s="12" t="s">
        <v>24</v>
      </c>
      <c r="D211" s="11" t="s">
        <v>478</v>
      </c>
      <c r="E211" s="11" t="s">
        <v>479</v>
      </c>
      <c r="F211" s="11" t="s">
        <v>480</v>
      </c>
      <c r="G211" s="11" t="s">
        <v>28</v>
      </c>
      <c r="H211" s="11" t="s">
        <v>29</v>
      </c>
      <c r="I211" s="11" t="s">
        <v>481</v>
      </c>
      <c r="J211" s="11" t="s">
        <v>294</v>
      </c>
      <c r="K211" s="11" t="s">
        <v>299</v>
      </c>
      <c r="L211" s="11" t="s">
        <v>33</v>
      </c>
      <c r="M211" s="11" t="s">
        <v>34</v>
      </c>
      <c r="N211" s="11" t="s">
        <v>482</v>
      </c>
      <c r="O211" s="11" t="s">
        <v>35</v>
      </c>
      <c r="P211" s="11" t="s">
        <v>483</v>
      </c>
      <c r="Q211" s="13">
        <v>212527000</v>
      </c>
      <c r="R211" s="10">
        <f t="shared" si="9"/>
        <v>212526334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106549667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105976667</v>
      </c>
    </row>
    <row r="212" spans="1:30" ht="33.75">
      <c r="A212" s="7">
        <v>471</v>
      </c>
      <c r="B212" s="8">
        <v>40015465</v>
      </c>
      <c r="C212" s="9" t="s">
        <v>24</v>
      </c>
      <c r="D212" s="8" t="s">
        <v>484</v>
      </c>
      <c r="E212" s="8" t="s">
        <v>26</v>
      </c>
      <c r="F212" s="8" t="s">
        <v>446</v>
      </c>
      <c r="G212" s="8" t="s">
        <v>28</v>
      </c>
      <c r="H212" s="8" t="s">
        <v>29</v>
      </c>
      <c r="I212" s="8" t="s">
        <v>30</v>
      </c>
      <c r="J212" s="8" t="s">
        <v>83</v>
      </c>
      <c r="K212" s="8" t="s">
        <v>176</v>
      </c>
      <c r="L212" s="8" t="s">
        <v>33</v>
      </c>
      <c r="M212" s="8" t="s">
        <v>34</v>
      </c>
      <c r="N212" s="8" t="s">
        <v>426</v>
      </c>
      <c r="O212" s="8" t="s">
        <v>35</v>
      </c>
      <c r="P212" s="8" t="s">
        <v>485</v>
      </c>
      <c r="Q212" s="10">
        <v>91311000</v>
      </c>
      <c r="R212" s="10">
        <f t="shared" si="9"/>
        <v>91311000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91311000</v>
      </c>
      <c r="AA212" s="10">
        <v>0</v>
      </c>
      <c r="AB212" s="10">
        <v>0</v>
      </c>
      <c r="AC212" s="10">
        <v>0</v>
      </c>
      <c r="AD212" s="10">
        <v>0</v>
      </c>
    </row>
    <row r="213" spans="1:30" ht="78.75">
      <c r="A213" s="7">
        <v>472</v>
      </c>
      <c r="B213" s="11">
        <v>40015894</v>
      </c>
      <c r="C213" s="12" t="s">
        <v>406</v>
      </c>
      <c r="D213" s="11" t="s">
        <v>486</v>
      </c>
      <c r="E213" s="11" t="s">
        <v>26</v>
      </c>
      <c r="F213" s="11" t="s">
        <v>446</v>
      </c>
      <c r="G213" s="11" t="s">
        <v>28</v>
      </c>
      <c r="H213" s="11" t="s">
        <v>29</v>
      </c>
      <c r="I213" s="11" t="s">
        <v>30</v>
      </c>
      <c r="J213" s="11" t="s">
        <v>475</v>
      </c>
      <c r="K213" s="11" t="s">
        <v>414</v>
      </c>
      <c r="L213" s="11" t="s">
        <v>33</v>
      </c>
      <c r="M213" s="11" t="s">
        <v>34</v>
      </c>
      <c r="N213" s="11" t="s">
        <v>476</v>
      </c>
      <c r="O213" s="11" t="s">
        <v>35</v>
      </c>
      <c r="P213" s="11" t="s">
        <v>487</v>
      </c>
      <c r="Q213" s="13">
        <v>10633000</v>
      </c>
      <c r="R213" s="10">
        <f t="shared" si="9"/>
        <v>10632650</v>
      </c>
      <c r="S213" s="13">
        <v>0</v>
      </c>
      <c r="T213" s="13">
        <v>10632650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</row>
    <row r="214" spans="1:30" ht="33.75">
      <c r="A214" s="7"/>
      <c r="B214" s="24" t="s">
        <v>687</v>
      </c>
      <c r="C214" s="25" t="s">
        <v>406</v>
      </c>
      <c r="D214" s="24" t="s">
        <v>688</v>
      </c>
      <c r="E214" s="24" t="s">
        <v>512</v>
      </c>
      <c r="F214" s="24" t="s">
        <v>446</v>
      </c>
      <c r="G214" s="24" t="s">
        <v>28</v>
      </c>
      <c r="H214" s="24" t="s">
        <v>29</v>
      </c>
      <c r="I214" s="24" t="s">
        <v>45</v>
      </c>
      <c r="J214" s="24" t="s">
        <v>96</v>
      </c>
      <c r="K214" s="24" t="s">
        <v>432</v>
      </c>
      <c r="L214" s="24" t="s">
        <v>33</v>
      </c>
      <c r="M214" s="24" t="s">
        <v>34</v>
      </c>
      <c r="N214" s="24" t="s">
        <v>689</v>
      </c>
      <c r="O214" s="24" t="s">
        <v>35</v>
      </c>
      <c r="P214" s="24" t="s">
        <v>690</v>
      </c>
      <c r="Q214" s="20">
        <v>708586000</v>
      </c>
      <c r="R214" s="10">
        <f t="shared" si="9"/>
        <v>708585061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708585061</v>
      </c>
      <c r="AC214" s="13">
        <v>0</v>
      </c>
      <c r="AD214" s="13">
        <v>0</v>
      </c>
    </row>
    <row r="215" spans="1:30" ht="67.5">
      <c r="A215" s="7">
        <v>473</v>
      </c>
      <c r="B215" s="8">
        <v>40019951</v>
      </c>
      <c r="C215" s="9" t="s">
        <v>406</v>
      </c>
      <c r="D215" s="8" t="s">
        <v>488</v>
      </c>
      <c r="E215" s="8" t="s">
        <v>408</v>
      </c>
      <c r="F215" s="8" t="s">
        <v>409</v>
      </c>
      <c r="G215" s="8" t="s">
        <v>438</v>
      </c>
      <c r="H215" s="8" t="s">
        <v>29</v>
      </c>
      <c r="I215" s="8" t="s">
        <v>45</v>
      </c>
      <c r="J215" s="8" t="s">
        <v>96</v>
      </c>
      <c r="K215" s="8" t="s">
        <v>419</v>
      </c>
      <c r="L215" s="8" t="s">
        <v>33</v>
      </c>
      <c r="M215" s="8" t="s">
        <v>34</v>
      </c>
      <c r="N215" s="8" t="s">
        <v>410</v>
      </c>
      <c r="O215" s="8" t="s">
        <v>35</v>
      </c>
      <c r="P215" s="8" t="s">
        <v>489</v>
      </c>
      <c r="Q215" s="10">
        <v>13914000</v>
      </c>
      <c r="R215" s="10">
        <f t="shared" si="9"/>
        <v>13913547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13913547</v>
      </c>
      <c r="AB215" s="10">
        <v>0</v>
      </c>
      <c r="AC215" s="10">
        <v>0</v>
      </c>
      <c r="AD215" s="10">
        <v>0</v>
      </c>
    </row>
    <row r="216" spans="1:30" ht="33.75">
      <c r="A216" s="7">
        <v>474</v>
      </c>
      <c r="B216" s="11">
        <v>40020743</v>
      </c>
      <c r="C216" s="12" t="s">
        <v>24</v>
      </c>
      <c r="D216" s="11" t="s">
        <v>490</v>
      </c>
      <c r="E216" s="11" t="s">
        <v>26</v>
      </c>
      <c r="F216" s="11" t="s">
        <v>446</v>
      </c>
      <c r="G216" s="11" t="s">
        <v>28</v>
      </c>
      <c r="H216" s="11" t="s">
        <v>29</v>
      </c>
      <c r="I216" s="11" t="s">
        <v>30</v>
      </c>
      <c r="J216" s="11" t="s">
        <v>83</v>
      </c>
      <c r="K216" s="11" t="s">
        <v>432</v>
      </c>
      <c r="L216" s="11" t="s">
        <v>33</v>
      </c>
      <c r="M216" s="11" t="s">
        <v>34</v>
      </c>
      <c r="N216" s="11" t="s">
        <v>426</v>
      </c>
      <c r="O216" s="11" t="s">
        <v>35</v>
      </c>
      <c r="P216" s="11" t="s">
        <v>477</v>
      </c>
      <c r="Q216" s="13">
        <v>178129000</v>
      </c>
      <c r="R216" s="10">
        <f t="shared" si="9"/>
        <v>178128913</v>
      </c>
      <c r="S216" s="13">
        <v>89065000</v>
      </c>
      <c r="T216" s="13">
        <v>0</v>
      </c>
      <c r="U216" s="13">
        <v>0</v>
      </c>
      <c r="V216" s="13">
        <v>0</v>
      </c>
      <c r="W216" s="13">
        <v>89063913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</row>
    <row r="217" spans="1:30" ht="78.75">
      <c r="A217" s="7">
        <v>475</v>
      </c>
      <c r="B217" s="8">
        <v>40023984</v>
      </c>
      <c r="C217" s="9" t="s">
        <v>406</v>
      </c>
      <c r="D217" s="8" t="s">
        <v>491</v>
      </c>
      <c r="E217" s="8" t="s">
        <v>408</v>
      </c>
      <c r="F217" s="8" t="s">
        <v>492</v>
      </c>
      <c r="G217" s="8" t="s">
        <v>28</v>
      </c>
      <c r="H217" s="8" t="s">
        <v>29</v>
      </c>
      <c r="I217" s="8" t="s">
        <v>30</v>
      </c>
      <c r="J217" s="8" t="s">
        <v>83</v>
      </c>
      <c r="K217" s="8" t="s">
        <v>32</v>
      </c>
      <c r="L217" s="8" t="s">
        <v>33</v>
      </c>
      <c r="M217" s="8" t="s">
        <v>34</v>
      </c>
      <c r="N217" s="8" t="s">
        <v>33</v>
      </c>
      <c r="O217" s="8" t="s">
        <v>411</v>
      </c>
      <c r="P217" s="8" t="s">
        <v>493</v>
      </c>
      <c r="Q217" s="10">
        <v>66490000</v>
      </c>
      <c r="R217" s="10">
        <f t="shared" si="9"/>
        <v>66489521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66489521</v>
      </c>
      <c r="AA217" s="10">
        <v>0</v>
      </c>
      <c r="AB217" s="10">
        <v>0</v>
      </c>
      <c r="AC217" s="10">
        <v>0</v>
      </c>
      <c r="AD217" s="10">
        <v>0</v>
      </c>
    </row>
    <row r="218" spans="1:30" ht="33.75">
      <c r="A218" s="7">
        <v>476</v>
      </c>
      <c r="B218" s="11">
        <v>40025123</v>
      </c>
      <c r="C218" s="12" t="s">
        <v>406</v>
      </c>
      <c r="D218" s="11" t="s">
        <v>494</v>
      </c>
      <c r="E218" s="11" t="s">
        <v>408</v>
      </c>
      <c r="F218" s="11" t="s">
        <v>409</v>
      </c>
      <c r="G218" s="11" t="s">
        <v>28</v>
      </c>
      <c r="H218" s="11" t="s">
        <v>29</v>
      </c>
      <c r="I218" s="11" t="s">
        <v>30</v>
      </c>
      <c r="J218" s="11" t="s">
        <v>83</v>
      </c>
      <c r="K218" s="11" t="s">
        <v>441</v>
      </c>
      <c r="L218" s="11" t="s">
        <v>33</v>
      </c>
      <c r="M218" s="11" t="s">
        <v>34</v>
      </c>
      <c r="N218" s="11" t="s">
        <v>426</v>
      </c>
      <c r="O218" s="11" t="s">
        <v>35</v>
      </c>
      <c r="P218" s="11" t="s">
        <v>495</v>
      </c>
      <c r="Q218" s="13">
        <v>476192000</v>
      </c>
      <c r="R218" s="10">
        <f t="shared" si="9"/>
        <v>455265164</v>
      </c>
      <c r="S218" s="13">
        <v>0</v>
      </c>
      <c r="T218" s="13">
        <v>2250000</v>
      </c>
      <c r="U218" s="13">
        <v>64206450</v>
      </c>
      <c r="V218" s="13">
        <v>89042230</v>
      </c>
      <c r="W218" s="13">
        <v>59825470</v>
      </c>
      <c r="X218" s="13">
        <v>42506800</v>
      </c>
      <c r="Y218" s="13">
        <v>153280590</v>
      </c>
      <c r="Z218" s="13">
        <v>0</v>
      </c>
      <c r="AA218" s="13">
        <v>0</v>
      </c>
      <c r="AB218" s="13">
        <v>0</v>
      </c>
      <c r="AC218" s="13">
        <v>36681624</v>
      </c>
      <c r="AD218" s="13">
        <v>7472000</v>
      </c>
    </row>
    <row r="219" spans="1:30" ht="33.75">
      <c r="A219" s="7">
        <v>477</v>
      </c>
      <c r="B219" s="8">
        <v>40026030</v>
      </c>
      <c r="C219" s="9" t="s">
        <v>406</v>
      </c>
      <c r="D219" s="8" t="s">
        <v>496</v>
      </c>
      <c r="E219" s="8" t="s">
        <v>408</v>
      </c>
      <c r="F219" s="8" t="s">
        <v>409</v>
      </c>
      <c r="G219" s="8" t="s">
        <v>28</v>
      </c>
      <c r="H219" s="8" t="s">
        <v>29</v>
      </c>
      <c r="I219" s="8" t="s">
        <v>30</v>
      </c>
      <c r="J219" s="8" t="s">
        <v>83</v>
      </c>
      <c r="K219" s="8" t="s">
        <v>441</v>
      </c>
      <c r="L219" s="8" t="s">
        <v>33</v>
      </c>
      <c r="M219" s="8" t="s">
        <v>34</v>
      </c>
      <c r="N219" s="8" t="s">
        <v>426</v>
      </c>
      <c r="O219" s="8" t="s">
        <v>35</v>
      </c>
      <c r="P219" s="8" t="s">
        <v>497</v>
      </c>
      <c r="Q219" s="10">
        <v>695707000</v>
      </c>
      <c r="R219" s="10">
        <f t="shared" si="9"/>
        <v>695705956</v>
      </c>
      <c r="S219" s="10">
        <v>0</v>
      </c>
      <c r="T219" s="10">
        <v>45752892</v>
      </c>
      <c r="U219" s="10">
        <v>52461869</v>
      </c>
      <c r="V219" s="10">
        <v>140563995</v>
      </c>
      <c r="W219" s="10">
        <v>37922925</v>
      </c>
      <c r="X219" s="10">
        <v>61774690</v>
      </c>
      <c r="Y219" s="10">
        <v>48526063</v>
      </c>
      <c r="Z219" s="10">
        <v>56046268</v>
      </c>
      <c r="AA219" s="10">
        <v>57012310</v>
      </c>
      <c r="AB219" s="10">
        <v>94320802</v>
      </c>
      <c r="AC219" s="10">
        <v>32983987</v>
      </c>
      <c r="AD219" s="10">
        <v>68340155</v>
      </c>
    </row>
    <row r="220" spans="1:30" ht="33.75">
      <c r="A220" s="7">
        <v>478</v>
      </c>
      <c r="B220" s="11">
        <v>40026031</v>
      </c>
      <c r="C220" s="12" t="s">
        <v>406</v>
      </c>
      <c r="D220" s="11" t="s">
        <v>498</v>
      </c>
      <c r="E220" s="11" t="s">
        <v>408</v>
      </c>
      <c r="F220" s="11" t="s">
        <v>409</v>
      </c>
      <c r="G220" s="11" t="s">
        <v>28</v>
      </c>
      <c r="H220" s="11" t="s">
        <v>29</v>
      </c>
      <c r="I220" s="11" t="s">
        <v>30</v>
      </c>
      <c r="J220" s="11" t="s">
        <v>83</v>
      </c>
      <c r="K220" s="11" t="s">
        <v>176</v>
      </c>
      <c r="L220" s="11" t="s">
        <v>33</v>
      </c>
      <c r="M220" s="11" t="s">
        <v>34</v>
      </c>
      <c r="N220" s="11" t="s">
        <v>426</v>
      </c>
      <c r="O220" s="11" t="s">
        <v>35</v>
      </c>
      <c r="P220" s="11" t="s">
        <v>499</v>
      </c>
      <c r="Q220" s="13">
        <v>251687000</v>
      </c>
      <c r="R220" s="10">
        <f t="shared" si="9"/>
        <v>251635892</v>
      </c>
      <c r="S220" s="13">
        <v>0</v>
      </c>
      <c r="T220" s="13">
        <v>32222510</v>
      </c>
      <c r="U220" s="13">
        <v>59563510</v>
      </c>
      <c r="V220" s="13">
        <v>50704710</v>
      </c>
      <c r="W220" s="13">
        <v>33976908</v>
      </c>
      <c r="X220" s="13">
        <v>10501738</v>
      </c>
      <c r="Y220" s="13">
        <v>0</v>
      </c>
      <c r="Z220" s="13">
        <v>0</v>
      </c>
      <c r="AA220" s="13">
        <v>64666516</v>
      </c>
      <c r="AB220" s="13">
        <v>0</v>
      </c>
      <c r="AC220" s="13">
        <v>0</v>
      </c>
      <c r="AD220" s="13">
        <v>0</v>
      </c>
    </row>
    <row r="221" spans="1:30" ht="33.75">
      <c r="A221" s="7">
        <v>479</v>
      </c>
      <c r="B221" s="8">
        <v>40026272</v>
      </c>
      <c r="C221" s="9" t="s">
        <v>24</v>
      </c>
      <c r="D221" s="8" t="s">
        <v>500</v>
      </c>
      <c r="E221" s="8" t="s">
        <v>26</v>
      </c>
      <c r="F221" s="8" t="s">
        <v>446</v>
      </c>
      <c r="G221" s="8" t="s">
        <v>28</v>
      </c>
      <c r="H221" s="8" t="s">
        <v>29</v>
      </c>
      <c r="I221" s="8" t="s">
        <v>45</v>
      </c>
      <c r="J221" s="8" t="s">
        <v>96</v>
      </c>
      <c r="K221" s="8" t="s">
        <v>176</v>
      </c>
      <c r="L221" s="8" t="s">
        <v>33</v>
      </c>
      <c r="M221" s="8" t="s">
        <v>34</v>
      </c>
      <c r="N221" s="8" t="s">
        <v>501</v>
      </c>
      <c r="O221" s="8" t="s">
        <v>35</v>
      </c>
      <c r="P221" s="8" t="s">
        <v>477</v>
      </c>
      <c r="Q221" s="10">
        <v>10480000</v>
      </c>
      <c r="R221" s="10">
        <f t="shared" si="9"/>
        <v>10479889</v>
      </c>
      <c r="S221" s="10">
        <v>0</v>
      </c>
      <c r="T221" s="10">
        <v>10479889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</row>
    <row r="222" spans="1:30" ht="33.75">
      <c r="A222" s="7">
        <v>480</v>
      </c>
      <c r="B222" s="29">
        <v>40026646</v>
      </c>
      <c r="C222" s="25" t="s">
        <v>406</v>
      </c>
      <c r="D222" s="24" t="s">
        <v>646</v>
      </c>
      <c r="E222" s="24" t="s">
        <v>408</v>
      </c>
      <c r="F222" s="24" t="s">
        <v>409</v>
      </c>
      <c r="G222" s="24" t="s">
        <v>438</v>
      </c>
      <c r="H222" s="24" t="s">
        <v>29</v>
      </c>
      <c r="I222" s="24" t="s">
        <v>30</v>
      </c>
      <c r="J222" s="24" t="s">
        <v>83</v>
      </c>
      <c r="K222" s="24" t="s">
        <v>432</v>
      </c>
      <c r="L222" s="24" t="s">
        <v>33</v>
      </c>
      <c r="M222" s="24" t="s">
        <v>34</v>
      </c>
      <c r="N222" s="24" t="s">
        <v>433</v>
      </c>
      <c r="O222" s="24" t="s">
        <v>35</v>
      </c>
      <c r="P222" s="24" t="s">
        <v>503</v>
      </c>
      <c r="Q222" s="13">
        <v>44630000</v>
      </c>
      <c r="R222" s="10">
        <f t="shared" si="9"/>
        <v>44630000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21422400</v>
      </c>
      <c r="Z222" s="10">
        <v>0</v>
      </c>
      <c r="AA222" s="10">
        <v>0</v>
      </c>
      <c r="AB222" s="10">
        <v>0</v>
      </c>
      <c r="AC222" s="10">
        <v>0</v>
      </c>
      <c r="AD222" s="10">
        <v>23207600</v>
      </c>
    </row>
    <row r="223" spans="1:30" ht="33.75">
      <c r="A223" s="7">
        <v>481</v>
      </c>
      <c r="B223" s="11">
        <v>40026854</v>
      </c>
      <c r="C223" s="12" t="s">
        <v>406</v>
      </c>
      <c r="D223" s="11" t="s">
        <v>502</v>
      </c>
      <c r="E223" s="11" t="s">
        <v>408</v>
      </c>
      <c r="F223" s="11" t="s">
        <v>409</v>
      </c>
      <c r="G223" s="11" t="s">
        <v>438</v>
      </c>
      <c r="H223" s="11" t="s">
        <v>29</v>
      </c>
      <c r="I223" s="11" t="s">
        <v>30</v>
      </c>
      <c r="J223" s="11" t="s">
        <v>83</v>
      </c>
      <c r="K223" s="11" t="s">
        <v>432</v>
      </c>
      <c r="L223" s="11" t="s">
        <v>33</v>
      </c>
      <c r="M223" s="11" t="s">
        <v>34</v>
      </c>
      <c r="N223" s="11" t="s">
        <v>433</v>
      </c>
      <c r="O223" s="11" t="s">
        <v>35</v>
      </c>
      <c r="P223" s="11" t="s">
        <v>503</v>
      </c>
      <c r="Q223" s="13">
        <v>44630000</v>
      </c>
      <c r="R223" s="10">
        <f t="shared" si="9"/>
        <v>43120000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21">
        <v>25872000</v>
      </c>
      <c r="Z223" s="13">
        <v>0</v>
      </c>
      <c r="AA223" s="13">
        <v>0</v>
      </c>
      <c r="AB223" s="13">
        <v>0</v>
      </c>
      <c r="AC223" s="13">
        <v>0</v>
      </c>
      <c r="AD223" s="13">
        <v>17248000</v>
      </c>
    </row>
    <row r="224" spans="1:30" ht="33.75">
      <c r="A224" s="7">
        <v>482</v>
      </c>
      <c r="B224" s="8">
        <v>40027720</v>
      </c>
      <c r="C224" s="9" t="s">
        <v>24</v>
      </c>
      <c r="D224" s="8" t="s">
        <v>504</v>
      </c>
      <c r="E224" s="8" t="s">
        <v>26</v>
      </c>
      <c r="F224" s="8" t="s">
        <v>446</v>
      </c>
      <c r="G224" s="8" t="s">
        <v>28</v>
      </c>
      <c r="H224" s="8" t="s">
        <v>29</v>
      </c>
      <c r="I224" s="8" t="s">
        <v>45</v>
      </c>
      <c r="J224" s="8" t="s">
        <v>347</v>
      </c>
      <c r="K224" s="8" t="s">
        <v>414</v>
      </c>
      <c r="L224" s="8" t="s">
        <v>33</v>
      </c>
      <c r="M224" s="8" t="s">
        <v>34</v>
      </c>
      <c r="N224" s="8" t="s">
        <v>505</v>
      </c>
      <c r="O224" s="8" t="s">
        <v>35</v>
      </c>
      <c r="P224" s="8" t="s">
        <v>477</v>
      </c>
      <c r="Q224" s="10">
        <v>4959000</v>
      </c>
      <c r="R224" s="10">
        <f t="shared" si="9"/>
        <v>4958503</v>
      </c>
      <c r="S224" s="10">
        <v>0</v>
      </c>
      <c r="T224" s="10">
        <v>0</v>
      </c>
      <c r="U224" s="10">
        <v>4958503</v>
      </c>
      <c r="V224" s="10">
        <v>0</v>
      </c>
      <c r="W224" s="10">
        <v>0</v>
      </c>
      <c r="X224" s="10">
        <v>0</v>
      </c>
      <c r="Y224" s="10"/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</row>
    <row r="225" spans="1:30" ht="33.75">
      <c r="A225" s="7">
        <v>483</v>
      </c>
      <c r="B225" s="11">
        <v>40027867</v>
      </c>
      <c r="C225" s="12" t="s">
        <v>406</v>
      </c>
      <c r="D225" s="11" t="s">
        <v>506</v>
      </c>
      <c r="E225" s="11" t="s">
        <v>408</v>
      </c>
      <c r="F225" s="11" t="s">
        <v>409</v>
      </c>
      <c r="G225" s="11" t="s">
        <v>438</v>
      </c>
      <c r="H225" s="11" t="s">
        <v>29</v>
      </c>
      <c r="I225" s="11" t="s">
        <v>30</v>
      </c>
      <c r="J225" s="11" t="s">
        <v>83</v>
      </c>
      <c r="K225" s="11" t="s">
        <v>432</v>
      </c>
      <c r="L225" s="11" t="s">
        <v>33</v>
      </c>
      <c r="M225" s="11" t="s">
        <v>34</v>
      </c>
      <c r="N225" s="11" t="s">
        <v>433</v>
      </c>
      <c r="O225" s="11" t="s">
        <v>35</v>
      </c>
      <c r="P225" s="11" t="s">
        <v>503</v>
      </c>
      <c r="Q225" s="13">
        <v>49480000</v>
      </c>
      <c r="R225" s="10">
        <f t="shared" si="9"/>
        <v>49480000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21">
        <v>29688000</v>
      </c>
      <c r="Z225" s="13">
        <v>0</v>
      </c>
      <c r="AA225" s="13">
        <v>0</v>
      </c>
      <c r="AB225" s="13">
        <v>0</v>
      </c>
      <c r="AC225" s="13">
        <v>0</v>
      </c>
      <c r="AD225" s="13">
        <v>19792000</v>
      </c>
    </row>
    <row r="226" spans="1:30" ht="33.75">
      <c r="A226" s="7">
        <v>484</v>
      </c>
      <c r="B226" s="8">
        <v>40027872</v>
      </c>
      <c r="C226" s="9" t="s">
        <v>406</v>
      </c>
      <c r="D226" s="8" t="s">
        <v>507</v>
      </c>
      <c r="E226" s="8" t="s">
        <v>408</v>
      </c>
      <c r="F226" s="8" t="s">
        <v>409</v>
      </c>
      <c r="G226" s="8" t="s">
        <v>438</v>
      </c>
      <c r="H226" s="8" t="s">
        <v>29</v>
      </c>
      <c r="I226" s="8" t="s">
        <v>30</v>
      </c>
      <c r="J226" s="8" t="s">
        <v>83</v>
      </c>
      <c r="K226" s="8" t="s">
        <v>432</v>
      </c>
      <c r="L226" s="8" t="s">
        <v>33</v>
      </c>
      <c r="M226" s="8" t="s">
        <v>34</v>
      </c>
      <c r="N226" s="8" t="s">
        <v>433</v>
      </c>
      <c r="O226" s="8" t="s">
        <v>35</v>
      </c>
      <c r="P226" s="8" t="s">
        <v>503</v>
      </c>
      <c r="Q226" s="10">
        <v>47304000</v>
      </c>
      <c r="R226" s="10">
        <f t="shared" si="9"/>
        <v>47304000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20">
        <v>28382880</v>
      </c>
      <c r="Z226" s="10">
        <v>0</v>
      </c>
      <c r="AA226" s="10">
        <v>0</v>
      </c>
      <c r="AB226" s="10">
        <v>0</v>
      </c>
      <c r="AC226" s="10">
        <v>0</v>
      </c>
      <c r="AD226" s="10">
        <v>18921120</v>
      </c>
    </row>
    <row r="227" spans="1:30" ht="33.75">
      <c r="A227" s="7">
        <v>485</v>
      </c>
      <c r="B227" s="11">
        <v>40029163</v>
      </c>
      <c r="C227" s="12" t="s">
        <v>406</v>
      </c>
      <c r="D227" s="11" t="s">
        <v>508</v>
      </c>
      <c r="E227" s="11" t="s">
        <v>408</v>
      </c>
      <c r="F227" s="11" t="s">
        <v>409</v>
      </c>
      <c r="G227" s="11" t="s">
        <v>28</v>
      </c>
      <c r="H227" s="11" t="s">
        <v>29</v>
      </c>
      <c r="I227" s="11" t="s">
        <v>30</v>
      </c>
      <c r="J227" s="11" t="s">
        <v>83</v>
      </c>
      <c r="K227" s="11" t="s">
        <v>287</v>
      </c>
      <c r="L227" s="11" t="s">
        <v>33</v>
      </c>
      <c r="M227" s="11" t="s">
        <v>34</v>
      </c>
      <c r="N227" s="11" t="s">
        <v>410</v>
      </c>
      <c r="O227" s="11" t="s">
        <v>35</v>
      </c>
      <c r="P227" s="11" t="s">
        <v>509</v>
      </c>
      <c r="Q227" s="13">
        <v>4649902000</v>
      </c>
      <c r="R227" s="10">
        <f t="shared" si="9"/>
        <v>4648206508</v>
      </c>
      <c r="S227" s="13">
        <v>0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744952994</v>
      </c>
      <c r="Z227" s="13">
        <v>0</v>
      </c>
      <c r="AA227" s="13">
        <v>0</v>
      </c>
      <c r="AB227" s="13">
        <v>1496889477</v>
      </c>
      <c r="AC227" s="13">
        <v>0</v>
      </c>
      <c r="AD227" s="13">
        <v>2406364037</v>
      </c>
    </row>
    <row r="228" spans="1:30" ht="33.75">
      <c r="A228" s="7">
        <v>486</v>
      </c>
      <c r="B228" s="8">
        <v>40031844</v>
      </c>
      <c r="C228" s="9" t="s">
        <v>24</v>
      </c>
      <c r="D228" s="8" t="s">
        <v>510</v>
      </c>
      <c r="E228" s="8" t="s">
        <v>26</v>
      </c>
      <c r="F228" s="8" t="s">
        <v>446</v>
      </c>
      <c r="G228" s="8" t="s">
        <v>28</v>
      </c>
      <c r="H228" s="8" t="s">
        <v>29</v>
      </c>
      <c r="I228" s="8" t="s">
        <v>45</v>
      </c>
      <c r="J228" s="8" t="s">
        <v>96</v>
      </c>
      <c r="K228" s="8" t="s">
        <v>176</v>
      </c>
      <c r="L228" s="8" t="s">
        <v>33</v>
      </c>
      <c r="M228" s="8" t="s">
        <v>34</v>
      </c>
      <c r="N228" s="8" t="s">
        <v>501</v>
      </c>
      <c r="O228" s="8" t="s">
        <v>35</v>
      </c>
      <c r="P228" s="8" t="s">
        <v>477</v>
      </c>
      <c r="Q228" s="10">
        <v>40575000</v>
      </c>
      <c r="R228" s="10">
        <f t="shared" si="9"/>
        <v>40574467</v>
      </c>
      <c r="S228" s="10">
        <v>0</v>
      </c>
      <c r="T228" s="10">
        <v>40574467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</row>
    <row r="229" spans="1:30" ht="33.75">
      <c r="A229" s="7"/>
      <c r="B229" s="28">
        <v>40033502</v>
      </c>
      <c r="C229" s="23" t="s">
        <v>406</v>
      </c>
      <c r="D229" s="22" t="s">
        <v>691</v>
      </c>
      <c r="E229" s="22" t="s">
        <v>512</v>
      </c>
      <c r="F229" s="22" t="s">
        <v>446</v>
      </c>
      <c r="G229" s="22" t="s">
        <v>28</v>
      </c>
      <c r="H229" s="22" t="s">
        <v>29</v>
      </c>
      <c r="I229" s="22" t="s">
        <v>481</v>
      </c>
      <c r="J229" s="22" t="s">
        <v>294</v>
      </c>
      <c r="K229" s="22" t="s">
        <v>414</v>
      </c>
      <c r="L229" s="22" t="s">
        <v>33</v>
      </c>
      <c r="M229" s="22" t="s">
        <v>34</v>
      </c>
      <c r="N229" s="22" t="s">
        <v>415</v>
      </c>
      <c r="O229" s="22" t="s">
        <v>35</v>
      </c>
      <c r="P229" s="22" t="s">
        <v>692</v>
      </c>
      <c r="Q229" s="10">
        <v>693732000</v>
      </c>
      <c r="R229" s="10">
        <f t="shared" si="9"/>
        <v>693594609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693594609</v>
      </c>
      <c r="AC229" s="10">
        <v>0</v>
      </c>
      <c r="AD229" s="10">
        <v>0</v>
      </c>
    </row>
    <row r="230" spans="1:30" ht="33.75">
      <c r="A230" s="7">
        <v>487</v>
      </c>
      <c r="B230" s="11">
        <v>40034131</v>
      </c>
      <c r="C230" s="12" t="s">
        <v>406</v>
      </c>
      <c r="D230" s="11" t="s">
        <v>511</v>
      </c>
      <c r="E230" s="11" t="s">
        <v>512</v>
      </c>
      <c r="F230" s="11" t="s">
        <v>446</v>
      </c>
      <c r="G230" s="11" t="s">
        <v>28</v>
      </c>
      <c r="H230" s="11" t="s">
        <v>29</v>
      </c>
      <c r="I230" s="11" t="s">
        <v>49</v>
      </c>
      <c r="J230" s="11" t="s">
        <v>315</v>
      </c>
      <c r="K230" s="11" t="s">
        <v>90</v>
      </c>
      <c r="L230" s="11" t="s">
        <v>33</v>
      </c>
      <c r="M230" s="11" t="s">
        <v>34</v>
      </c>
      <c r="N230" s="11" t="s">
        <v>429</v>
      </c>
      <c r="O230" s="11" t="s">
        <v>35</v>
      </c>
      <c r="P230" s="11" t="s">
        <v>513</v>
      </c>
      <c r="Q230" s="13">
        <v>31056000</v>
      </c>
      <c r="R230" s="10">
        <f t="shared" si="9"/>
        <v>31055600</v>
      </c>
      <c r="S230" s="13">
        <v>0</v>
      </c>
      <c r="T230" s="13">
        <v>24170600</v>
      </c>
      <c r="U230" s="13">
        <v>6885000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</row>
    <row r="231" spans="1:30" ht="33.75">
      <c r="A231" s="7">
        <v>488</v>
      </c>
      <c r="B231" s="8">
        <v>40034356</v>
      </c>
      <c r="C231" s="9" t="s">
        <v>24</v>
      </c>
      <c r="D231" s="8" t="s">
        <v>514</v>
      </c>
      <c r="E231" s="8" t="s">
        <v>26</v>
      </c>
      <c r="F231" s="8" t="s">
        <v>446</v>
      </c>
      <c r="G231" s="8" t="s">
        <v>28</v>
      </c>
      <c r="H231" s="8" t="s">
        <v>29</v>
      </c>
      <c r="I231" s="8" t="s">
        <v>55</v>
      </c>
      <c r="J231" s="8" t="s">
        <v>350</v>
      </c>
      <c r="K231" s="8" t="s">
        <v>32</v>
      </c>
      <c r="L231" s="8" t="s">
        <v>33</v>
      </c>
      <c r="M231" s="8" t="s">
        <v>34</v>
      </c>
      <c r="N231" s="8" t="s">
        <v>515</v>
      </c>
      <c r="O231" s="8" t="s">
        <v>35</v>
      </c>
      <c r="P231" s="8" t="s">
        <v>477</v>
      </c>
      <c r="Q231" s="10">
        <v>8164000</v>
      </c>
      <c r="R231" s="10">
        <f t="shared" si="9"/>
        <v>8163675</v>
      </c>
      <c r="S231" s="10">
        <v>0</v>
      </c>
      <c r="T231" s="10">
        <v>0</v>
      </c>
      <c r="U231" s="10">
        <v>0</v>
      </c>
      <c r="V231" s="10">
        <v>8163675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</row>
    <row r="232" spans="1:30" ht="33.75">
      <c r="A232" s="7">
        <v>489</v>
      </c>
      <c r="B232" s="11">
        <v>40034786</v>
      </c>
      <c r="C232" s="12" t="s">
        <v>24</v>
      </c>
      <c r="D232" s="11" t="s">
        <v>516</v>
      </c>
      <c r="E232" s="11" t="s">
        <v>26</v>
      </c>
      <c r="F232" s="11" t="s">
        <v>446</v>
      </c>
      <c r="G232" s="11" t="s">
        <v>28</v>
      </c>
      <c r="H232" s="11" t="s">
        <v>29</v>
      </c>
      <c r="I232" s="11" t="s">
        <v>30</v>
      </c>
      <c r="J232" s="11" t="s">
        <v>83</v>
      </c>
      <c r="K232" s="11" t="s">
        <v>176</v>
      </c>
      <c r="L232" s="11" t="s">
        <v>33</v>
      </c>
      <c r="M232" s="11" t="s">
        <v>34</v>
      </c>
      <c r="N232" s="11" t="s">
        <v>426</v>
      </c>
      <c r="O232" s="11" t="s">
        <v>35</v>
      </c>
      <c r="P232" s="11" t="s">
        <v>517</v>
      </c>
      <c r="Q232" s="13">
        <v>16649000</v>
      </c>
      <c r="R232" s="10">
        <f t="shared" si="9"/>
        <v>16647880</v>
      </c>
      <c r="S232" s="13">
        <v>0</v>
      </c>
      <c r="T232" s="13">
        <v>0</v>
      </c>
      <c r="U232" s="13">
        <v>0</v>
      </c>
      <c r="V232" s="13">
        <v>16647880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</row>
    <row r="233" spans="1:30" ht="33.75">
      <c r="A233" s="7">
        <v>490</v>
      </c>
      <c r="B233" s="8">
        <v>40035722</v>
      </c>
      <c r="C233" s="9" t="s">
        <v>24</v>
      </c>
      <c r="D233" s="8" t="s">
        <v>518</v>
      </c>
      <c r="E233" s="8" t="s">
        <v>26</v>
      </c>
      <c r="F233" s="8" t="s">
        <v>446</v>
      </c>
      <c r="G233" s="8" t="s">
        <v>28</v>
      </c>
      <c r="H233" s="8" t="s">
        <v>29</v>
      </c>
      <c r="I233" s="8" t="s">
        <v>30</v>
      </c>
      <c r="J233" s="8" t="s">
        <v>475</v>
      </c>
      <c r="K233" s="8" t="s">
        <v>32</v>
      </c>
      <c r="L233" s="8" t="s">
        <v>33</v>
      </c>
      <c r="M233" s="8" t="s">
        <v>34</v>
      </c>
      <c r="N233" s="8" t="s">
        <v>476</v>
      </c>
      <c r="O233" s="8" t="s">
        <v>35</v>
      </c>
      <c r="P233" s="8" t="s">
        <v>513</v>
      </c>
      <c r="Q233" s="10">
        <v>21400000</v>
      </c>
      <c r="R233" s="10">
        <f t="shared" si="9"/>
        <v>21399014</v>
      </c>
      <c r="S233" s="10">
        <v>0</v>
      </c>
      <c r="T233" s="10">
        <v>21399014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</row>
    <row r="234" spans="1:30" ht="78.75">
      <c r="A234" s="7"/>
      <c r="B234" s="28">
        <v>40035970</v>
      </c>
      <c r="C234" s="23" t="s">
        <v>406</v>
      </c>
      <c r="D234" s="22" t="s">
        <v>706</v>
      </c>
      <c r="E234" s="22" t="s">
        <v>512</v>
      </c>
      <c r="F234" s="22" t="s">
        <v>446</v>
      </c>
      <c r="G234" s="22" t="s">
        <v>28</v>
      </c>
      <c r="H234" s="22" t="s">
        <v>29</v>
      </c>
      <c r="I234" s="22" t="s">
        <v>481</v>
      </c>
      <c r="J234" s="22" t="s">
        <v>294</v>
      </c>
      <c r="K234" s="22" t="s">
        <v>419</v>
      </c>
      <c r="L234" s="22" t="s">
        <v>33</v>
      </c>
      <c r="M234" s="22" t="s">
        <v>34</v>
      </c>
      <c r="N234" s="22" t="s">
        <v>694</v>
      </c>
      <c r="O234" s="22" t="s">
        <v>698</v>
      </c>
      <c r="P234" s="22" t="s">
        <v>707</v>
      </c>
      <c r="Q234" s="21">
        <v>17127000</v>
      </c>
      <c r="R234" s="10">
        <f t="shared" si="9"/>
        <v>16911948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16911948</v>
      </c>
    </row>
    <row r="235" spans="1:30" ht="33.75">
      <c r="A235" s="7">
        <v>491</v>
      </c>
      <c r="B235" s="11">
        <v>40035749</v>
      </c>
      <c r="C235" s="12" t="s">
        <v>24</v>
      </c>
      <c r="D235" s="11" t="s">
        <v>519</v>
      </c>
      <c r="E235" s="11" t="s">
        <v>26</v>
      </c>
      <c r="F235" s="11" t="s">
        <v>446</v>
      </c>
      <c r="G235" s="11" t="s">
        <v>28</v>
      </c>
      <c r="H235" s="11" t="s">
        <v>29</v>
      </c>
      <c r="I235" s="11" t="s">
        <v>55</v>
      </c>
      <c r="J235" s="11" t="s">
        <v>99</v>
      </c>
      <c r="K235" s="11" t="s">
        <v>176</v>
      </c>
      <c r="L235" s="11" t="s">
        <v>33</v>
      </c>
      <c r="M235" s="11" t="s">
        <v>34</v>
      </c>
      <c r="N235" s="11" t="s">
        <v>447</v>
      </c>
      <c r="O235" s="11" t="s">
        <v>35</v>
      </c>
      <c r="P235" s="11" t="s">
        <v>495</v>
      </c>
      <c r="Q235" s="13">
        <v>18800000</v>
      </c>
      <c r="R235" s="10">
        <f t="shared" si="9"/>
        <v>18799602</v>
      </c>
      <c r="S235" s="13">
        <v>0</v>
      </c>
      <c r="T235" s="13">
        <v>0</v>
      </c>
      <c r="U235" s="13">
        <v>0</v>
      </c>
      <c r="V235" s="13">
        <v>0</v>
      </c>
      <c r="W235" s="13">
        <v>18799602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</row>
    <row r="236" spans="1:30" ht="33.75">
      <c r="A236" s="7"/>
      <c r="B236" s="29">
        <v>40036125</v>
      </c>
      <c r="C236" s="25" t="s">
        <v>406</v>
      </c>
      <c r="D236" s="24" t="s">
        <v>700</v>
      </c>
      <c r="E236" s="24" t="s">
        <v>512</v>
      </c>
      <c r="F236" s="24" t="s">
        <v>446</v>
      </c>
      <c r="G236" s="24" t="s">
        <v>28</v>
      </c>
      <c r="H236" s="24" t="s">
        <v>29</v>
      </c>
      <c r="I236" s="24" t="s">
        <v>30</v>
      </c>
      <c r="J236" s="24" t="s">
        <v>83</v>
      </c>
      <c r="K236" s="24" t="s">
        <v>414</v>
      </c>
      <c r="L236" s="24" t="s">
        <v>33</v>
      </c>
      <c r="M236" s="24" t="s">
        <v>34</v>
      </c>
      <c r="N236" s="24" t="s">
        <v>694</v>
      </c>
      <c r="O236" s="24" t="s">
        <v>35</v>
      </c>
      <c r="P236" s="24" t="s">
        <v>699</v>
      </c>
      <c r="Q236" s="20">
        <v>17127000</v>
      </c>
      <c r="R236" s="10">
        <f t="shared" si="9"/>
        <v>17126868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17126868</v>
      </c>
      <c r="AD236" s="13">
        <v>0</v>
      </c>
    </row>
    <row r="237" spans="1:30" ht="33.75">
      <c r="A237" s="7"/>
      <c r="B237" s="28">
        <v>40036196</v>
      </c>
      <c r="C237" s="23" t="s">
        <v>406</v>
      </c>
      <c r="D237" s="22" t="s">
        <v>693</v>
      </c>
      <c r="E237" s="22" t="s">
        <v>512</v>
      </c>
      <c r="F237" s="22" t="s">
        <v>446</v>
      </c>
      <c r="G237" s="22" t="s">
        <v>28</v>
      </c>
      <c r="H237" s="22" t="s">
        <v>29</v>
      </c>
      <c r="I237" s="22" t="s">
        <v>481</v>
      </c>
      <c r="J237" s="22" t="s">
        <v>294</v>
      </c>
      <c r="K237" s="22" t="s">
        <v>414</v>
      </c>
      <c r="L237" s="22" t="s">
        <v>33</v>
      </c>
      <c r="M237" s="22" t="s">
        <v>34</v>
      </c>
      <c r="N237" s="22" t="s">
        <v>694</v>
      </c>
      <c r="O237" s="22" t="s">
        <v>35</v>
      </c>
      <c r="P237" s="22" t="s">
        <v>695</v>
      </c>
      <c r="Q237" s="20">
        <v>26750000</v>
      </c>
      <c r="R237" s="10">
        <f t="shared" si="9"/>
        <v>26746909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26746909</v>
      </c>
      <c r="AD237" s="13">
        <v>0</v>
      </c>
    </row>
    <row r="238" spans="1:30" ht="33.75">
      <c r="A238" s="7">
        <v>492</v>
      </c>
      <c r="B238" s="8">
        <v>40036341</v>
      </c>
      <c r="C238" s="9" t="s">
        <v>24</v>
      </c>
      <c r="D238" s="8" t="s">
        <v>520</v>
      </c>
      <c r="E238" s="8" t="s">
        <v>26</v>
      </c>
      <c r="F238" s="8" t="s">
        <v>446</v>
      </c>
      <c r="G238" s="8" t="s">
        <v>28</v>
      </c>
      <c r="H238" s="8" t="s">
        <v>29</v>
      </c>
      <c r="I238" s="8" t="s">
        <v>45</v>
      </c>
      <c r="J238" s="8" t="s">
        <v>96</v>
      </c>
      <c r="K238" s="8" t="s">
        <v>90</v>
      </c>
      <c r="L238" s="8" t="s">
        <v>33</v>
      </c>
      <c r="M238" s="8" t="s">
        <v>34</v>
      </c>
      <c r="N238" s="8" t="s">
        <v>501</v>
      </c>
      <c r="O238" s="8" t="s">
        <v>35</v>
      </c>
      <c r="P238" s="8" t="s">
        <v>477</v>
      </c>
      <c r="Q238" s="10">
        <v>67564000</v>
      </c>
      <c r="R238" s="10">
        <f t="shared" si="9"/>
        <v>67563684</v>
      </c>
      <c r="S238" s="10">
        <v>0</v>
      </c>
      <c r="T238" s="10">
        <v>67563684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</row>
    <row r="239" spans="1:30" ht="33.75">
      <c r="A239" s="7">
        <v>493</v>
      </c>
      <c r="B239" s="11">
        <v>40036441</v>
      </c>
      <c r="C239" s="12" t="s">
        <v>406</v>
      </c>
      <c r="D239" s="11" t="s">
        <v>521</v>
      </c>
      <c r="E239" s="11" t="s">
        <v>408</v>
      </c>
      <c r="F239" s="11" t="s">
        <v>409</v>
      </c>
      <c r="G239" s="11" t="s">
        <v>28</v>
      </c>
      <c r="H239" s="11" t="s">
        <v>29</v>
      </c>
      <c r="I239" s="11" t="s">
        <v>45</v>
      </c>
      <c r="J239" s="11" t="s">
        <v>96</v>
      </c>
      <c r="K239" s="11" t="s">
        <v>432</v>
      </c>
      <c r="L239" s="11" t="s">
        <v>33</v>
      </c>
      <c r="M239" s="11" t="s">
        <v>34</v>
      </c>
      <c r="N239" s="11" t="s">
        <v>33</v>
      </c>
      <c r="O239" s="11" t="s">
        <v>35</v>
      </c>
      <c r="P239" s="11" t="s">
        <v>522</v>
      </c>
      <c r="Q239" s="13">
        <v>464100000</v>
      </c>
      <c r="R239" s="10">
        <f t="shared" si="9"/>
        <v>432306144</v>
      </c>
      <c r="S239" s="13">
        <v>0</v>
      </c>
      <c r="T239" s="13">
        <v>17159932</v>
      </c>
      <c r="U239" s="13">
        <v>8507250</v>
      </c>
      <c r="V239" s="13">
        <v>165684581</v>
      </c>
      <c r="W239" s="13">
        <v>1500000</v>
      </c>
      <c r="X239" s="13">
        <v>38178470</v>
      </c>
      <c r="Y239" s="13">
        <v>10111841</v>
      </c>
      <c r="Z239" s="13">
        <v>11400966</v>
      </c>
      <c r="AA239" s="13">
        <v>37875145</v>
      </c>
      <c r="AB239" s="13">
        <v>30741984</v>
      </c>
      <c r="AC239" s="13">
        <v>2571000</v>
      </c>
      <c r="AD239" s="13">
        <v>108574975</v>
      </c>
    </row>
    <row r="240" spans="1:30" ht="33.75">
      <c r="A240" s="7">
        <v>494</v>
      </c>
      <c r="B240" s="8">
        <v>40036470</v>
      </c>
      <c r="C240" s="9" t="s">
        <v>24</v>
      </c>
      <c r="D240" s="8" t="s">
        <v>523</v>
      </c>
      <c r="E240" s="8" t="s">
        <v>26</v>
      </c>
      <c r="F240" s="8" t="s">
        <v>446</v>
      </c>
      <c r="G240" s="8" t="s">
        <v>28</v>
      </c>
      <c r="H240" s="8" t="s">
        <v>29</v>
      </c>
      <c r="I240" s="8" t="s">
        <v>55</v>
      </c>
      <c r="J240" s="8" t="s">
        <v>524</v>
      </c>
      <c r="K240" s="8" t="s">
        <v>176</v>
      </c>
      <c r="L240" s="8" t="s">
        <v>33</v>
      </c>
      <c r="M240" s="8" t="s">
        <v>34</v>
      </c>
      <c r="N240" s="8" t="s">
        <v>525</v>
      </c>
      <c r="O240" s="8" t="s">
        <v>35</v>
      </c>
      <c r="P240" s="8" t="s">
        <v>477</v>
      </c>
      <c r="Q240" s="20">
        <v>0</v>
      </c>
      <c r="R240" s="10">
        <f t="shared" si="9"/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</row>
    <row r="241" spans="1:30" ht="33.75">
      <c r="A241" s="7">
        <v>495</v>
      </c>
      <c r="B241" s="11">
        <v>40037061</v>
      </c>
      <c r="C241" s="12" t="s">
        <v>406</v>
      </c>
      <c r="D241" s="11" t="s">
        <v>526</v>
      </c>
      <c r="E241" s="11" t="s">
        <v>408</v>
      </c>
      <c r="F241" s="11" t="s">
        <v>492</v>
      </c>
      <c r="G241" s="11" t="s">
        <v>28</v>
      </c>
      <c r="H241" s="11" t="s">
        <v>29</v>
      </c>
      <c r="I241" s="11" t="s">
        <v>30</v>
      </c>
      <c r="J241" s="11" t="s">
        <v>83</v>
      </c>
      <c r="K241" s="11" t="s">
        <v>441</v>
      </c>
      <c r="L241" s="11" t="s">
        <v>33</v>
      </c>
      <c r="M241" s="11" t="s">
        <v>34</v>
      </c>
      <c r="N241" s="11" t="s">
        <v>433</v>
      </c>
      <c r="O241" s="11" t="s">
        <v>35</v>
      </c>
      <c r="P241" s="11" t="s">
        <v>527</v>
      </c>
      <c r="Q241" s="13">
        <v>162860000</v>
      </c>
      <c r="R241" s="10">
        <f t="shared" si="9"/>
        <v>162858989</v>
      </c>
      <c r="S241" s="13">
        <v>0</v>
      </c>
      <c r="T241" s="13">
        <v>0</v>
      </c>
      <c r="U241" s="13">
        <v>0</v>
      </c>
      <c r="V241" s="13">
        <v>30980000</v>
      </c>
      <c r="W241" s="13">
        <v>0</v>
      </c>
      <c r="X241" s="13">
        <v>0</v>
      </c>
      <c r="Y241" s="13">
        <v>0</v>
      </c>
      <c r="Z241" s="13">
        <v>54428989</v>
      </c>
      <c r="AA241" s="13">
        <v>30980000</v>
      </c>
      <c r="AB241" s="13">
        <v>0</v>
      </c>
      <c r="AC241" s="20">
        <v>0</v>
      </c>
      <c r="AD241" s="13">
        <v>46470000</v>
      </c>
    </row>
    <row r="242" spans="1:30" ht="33.75">
      <c r="A242" s="7"/>
      <c r="B242" s="29">
        <v>40037171</v>
      </c>
      <c r="C242" s="25" t="s">
        <v>406</v>
      </c>
      <c r="D242" s="24" t="s">
        <v>696</v>
      </c>
      <c r="E242" s="24" t="s">
        <v>512</v>
      </c>
      <c r="F242" s="24" t="s">
        <v>446</v>
      </c>
      <c r="G242" s="24" t="s">
        <v>28</v>
      </c>
      <c r="H242" s="24" t="s">
        <v>29</v>
      </c>
      <c r="I242" s="24" t="s">
        <v>30</v>
      </c>
      <c r="J242" s="24" t="s">
        <v>83</v>
      </c>
      <c r="K242" s="24" t="s">
        <v>340</v>
      </c>
      <c r="L242" s="24" t="s">
        <v>33</v>
      </c>
      <c r="M242" s="24" t="s">
        <v>34</v>
      </c>
      <c r="N242" s="24" t="s">
        <v>697</v>
      </c>
      <c r="O242" s="24" t="s">
        <v>698</v>
      </c>
      <c r="P242" s="24" t="s">
        <v>699</v>
      </c>
      <c r="Q242" s="13">
        <v>17579000</v>
      </c>
      <c r="R242" s="10">
        <f t="shared" si="9"/>
        <v>17578862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17578862</v>
      </c>
      <c r="AD242" s="13">
        <v>0</v>
      </c>
    </row>
    <row r="243" spans="1:30" ht="90">
      <c r="A243" s="7">
        <v>496</v>
      </c>
      <c r="B243" s="8">
        <v>40037190</v>
      </c>
      <c r="C243" s="9" t="s">
        <v>406</v>
      </c>
      <c r="D243" s="8" t="s">
        <v>528</v>
      </c>
      <c r="E243" s="8" t="s">
        <v>26</v>
      </c>
      <c r="F243" s="8" t="s">
        <v>409</v>
      </c>
      <c r="G243" s="8" t="s">
        <v>28</v>
      </c>
      <c r="H243" s="8" t="s">
        <v>29</v>
      </c>
      <c r="I243" s="8" t="s">
        <v>30</v>
      </c>
      <c r="J243" s="8" t="s">
        <v>83</v>
      </c>
      <c r="K243" s="8" t="s">
        <v>340</v>
      </c>
      <c r="L243" s="8" t="s">
        <v>33</v>
      </c>
      <c r="M243" s="8" t="s">
        <v>34</v>
      </c>
      <c r="N243" s="8" t="s">
        <v>33</v>
      </c>
      <c r="O243" s="8" t="s">
        <v>35</v>
      </c>
      <c r="P243" s="8" t="s">
        <v>529</v>
      </c>
      <c r="Q243" s="10">
        <v>923959000</v>
      </c>
      <c r="R243" s="10">
        <f t="shared" si="9"/>
        <v>879082866</v>
      </c>
      <c r="S243" s="10">
        <v>0</v>
      </c>
      <c r="T243" s="10">
        <v>1302523</v>
      </c>
      <c r="U243" s="10">
        <v>10625500</v>
      </c>
      <c r="V243" s="10">
        <v>4035000</v>
      </c>
      <c r="W243" s="10">
        <v>4035000</v>
      </c>
      <c r="X243" s="10">
        <v>0</v>
      </c>
      <c r="Y243" s="20">
        <v>4035000</v>
      </c>
      <c r="Z243" s="20">
        <v>2322773</v>
      </c>
      <c r="AA243" s="20"/>
      <c r="AB243" s="20">
        <v>0</v>
      </c>
      <c r="AC243" s="20">
        <v>0</v>
      </c>
      <c r="AD243" s="20">
        <v>852727070</v>
      </c>
    </row>
    <row r="244" spans="1:30" ht="33.75">
      <c r="A244" s="7">
        <v>497</v>
      </c>
      <c r="B244" s="11">
        <v>40037397</v>
      </c>
      <c r="C244" s="12" t="s">
        <v>406</v>
      </c>
      <c r="D244" s="11" t="s">
        <v>530</v>
      </c>
      <c r="E244" s="11" t="s">
        <v>408</v>
      </c>
      <c r="F244" s="11" t="s">
        <v>409</v>
      </c>
      <c r="G244" s="11" t="s">
        <v>28</v>
      </c>
      <c r="H244" s="11" t="s">
        <v>29</v>
      </c>
      <c r="I244" s="11" t="s">
        <v>30</v>
      </c>
      <c r="J244" s="11" t="s">
        <v>83</v>
      </c>
      <c r="K244" s="11" t="s">
        <v>432</v>
      </c>
      <c r="L244" s="11" t="s">
        <v>33</v>
      </c>
      <c r="M244" s="11" t="s">
        <v>34</v>
      </c>
      <c r="N244" s="11" t="s">
        <v>426</v>
      </c>
      <c r="O244" s="11" t="s">
        <v>35</v>
      </c>
      <c r="P244" s="11" t="s">
        <v>459</v>
      </c>
      <c r="Q244" s="13">
        <v>1575471000</v>
      </c>
      <c r="R244" s="10">
        <f t="shared" si="9"/>
        <v>1573970236</v>
      </c>
      <c r="S244" s="13">
        <v>0</v>
      </c>
      <c r="T244" s="13">
        <v>155327650</v>
      </c>
      <c r="U244" s="13">
        <v>197671652</v>
      </c>
      <c r="V244" s="13">
        <v>151288675</v>
      </c>
      <c r="W244" s="13">
        <v>121711377</v>
      </c>
      <c r="X244" s="13">
        <v>1500000</v>
      </c>
      <c r="Y244" s="13">
        <v>235212433</v>
      </c>
      <c r="Z244" s="13">
        <v>82753830</v>
      </c>
      <c r="AA244" s="13">
        <v>273772337</v>
      </c>
      <c r="AB244" s="13">
        <v>128981188</v>
      </c>
      <c r="AC244" s="13">
        <v>182727445</v>
      </c>
      <c r="AD244" s="13">
        <v>43023649</v>
      </c>
    </row>
    <row r="245" spans="1:30" ht="33.75">
      <c r="A245" s="7">
        <v>498</v>
      </c>
      <c r="B245" s="8">
        <v>40039424</v>
      </c>
      <c r="C245" s="9" t="s">
        <v>406</v>
      </c>
      <c r="D245" s="8" t="s">
        <v>531</v>
      </c>
      <c r="E245" s="8" t="s">
        <v>408</v>
      </c>
      <c r="F245" s="8" t="s">
        <v>409</v>
      </c>
      <c r="G245" s="8" t="s">
        <v>28</v>
      </c>
      <c r="H245" s="8" t="s">
        <v>29</v>
      </c>
      <c r="I245" s="8" t="s">
        <v>30</v>
      </c>
      <c r="J245" s="8" t="s">
        <v>83</v>
      </c>
      <c r="K245" s="8" t="s">
        <v>441</v>
      </c>
      <c r="L245" s="8" t="s">
        <v>33</v>
      </c>
      <c r="M245" s="8" t="s">
        <v>34</v>
      </c>
      <c r="N245" s="8" t="s">
        <v>426</v>
      </c>
      <c r="O245" s="8" t="s">
        <v>35</v>
      </c>
      <c r="P245" s="8" t="s">
        <v>532</v>
      </c>
      <c r="Q245" s="10">
        <v>340564000</v>
      </c>
      <c r="R245" s="10">
        <f t="shared" si="9"/>
        <v>340562486</v>
      </c>
      <c r="S245" s="10">
        <v>0</v>
      </c>
      <c r="T245" s="10">
        <v>116869405</v>
      </c>
      <c r="U245" s="10">
        <v>35896883</v>
      </c>
      <c r="V245" s="10">
        <v>74370554</v>
      </c>
      <c r="W245" s="10">
        <v>23912822</v>
      </c>
      <c r="X245" s="10">
        <v>7356323</v>
      </c>
      <c r="Y245" s="10">
        <v>1500000</v>
      </c>
      <c r="Z245" s="10">
        <v>16097587</v>
      </c>
      <c r="AA245" s="10">
        <v>26456689</v>
      </c>
      <c r="AB245" s="10">
        <v>27215685</v>
      </c>
      <c r="AC245" s="10">
        <v>0</v>
      </c>
      <c r="AD245" s="10">
        <v>10886538</v>
      </c>
    </row>
    <row r="246" spans="1:30" ht="33.75">
      <c r="A246" s="7"/>
      <c r="B246" s="29">
        <v>40039492</v>
      </c>
      <c r="C246" s="25" t="s">
        <v>406</v>
      </c>
      <c r="D246" s="24" t="s">
        <v>719</v>
      </c>
      <c r="E246" s="24" t="s">
        <v>512</v>
      </c>
      <c r="F246" s="24" t="s">
        <v>446</v>
      </c>
      <c r="G246" s="24" t="s">
        <v>28</v>
      </c>
      <c r="H246" s="24" t="s">
        <v>29</v>
      </c>
      <c r="I246" s="24" t="s">
        <v>49</v>
      </c>
      <c r="J246" s="24" t="s">
        <v>315</v>
      </c>
      <c r="K246" s="24" t="s">
        <v>441</v>
      </c>
      <c r="L246" s="24" t="s">
        <v>33</v>
      </c>
      <c r="M246" s="24" t="s">
        <v>34</v>
      </c>
      <c r="N246" s="24" t="s">
        <v>433</v>
      </c>
      <c r="O246" s="24" t="s">
        <v>35</v>
      </c>
      <c r="P246" s="24" t="s">
        <v>716</v>
      </c>
      <c r="Q246" s="20">
        <v>456791000</v>
      </c>
      <c r="R246" s="10">
        <f t="shared" si="9"/>
        <v>452416094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452416094</v>
      </c>
    </row>
    <row r="247" spans="1:30" ht="33.75">
      <c r="A247" s="7"/>
      <c r="B247" s="28">
        <v>40039564</v>
      </c>
      <c r="C247" s="23" t="s">
        <v>406</v>
      </c>
      <c r="D247" s="22" t="s">
        <v>761</v>
      </c>
      <c r="E247" s="22" t="s">
        <v>408</v>
      </c>
      <c r="F247" s="22" t="s">
        <v>409</v>
      </c>
      <c r="G247" s="22" t="s">
        <v>438</v>
      </c>
      <c r="H247" s="22" t="s">
        <v>29</v>
      </c>
      <c r="I247" s="22" t="s">
        <v>30</v>
      </c>
      <c r="J247" s="22" t="s">
        <v>83</v>
      </c>
      <c r="K247" s="22" t="s">
        <v>419</v>
      </c>
      <c r="L247" s="22" t="s">
        <v>33</v>
      </c>
      <c r="M247" s="22" t="s">
        <v>34</v>
      </c>
      <c r="N247" s="22" t="s">
        <v>426</v>
      </c>
      <c r="O247" s="22" t="s">
        <v>35</v>
      </c>
      <c r="P247" s="22" t="s">
        <v>762</v>
      </c>
      <c r="Q247" s="21">
        <v>20679000</v>
      </c>
      <c r="R247" s="10">
        <f t="shared" si="9"/>
        <v>19200000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19200000</v>
      </c>
    </row>
    <row r="248" spans="1:30" ht="33.75">
      <c r="A248" s="7">
        <v>499</v>
      </c>
      <c r="B248" s="11">
        <v>40039579</v>
      </c>
      <c r="C248" s="12" t="s">
        <v>406</v>
      </c>
      <c r="D248" s="11" t="s">
        <v>533</v>
      </c>
      <c r="E248" s="11" t="s">
        <v>408</v>
      </c>
      <c r="F248" s="11" t="s">
        <v>409</v>
      </c>
      <c r="G248" s="11" t="s">
        <v>28</v>
      </c>
      <c r="H248" s="11" t="s">
        <v>29</v>
      </c>
      <c r="I248" s="11" t="s">
        <v>45</v>
      </c>
      <c r="J248" s="11" t="s">
        <v>96</v>
      </c>
      <c r="K248" s="11" t="s">
        <v>441</v>
      </c>
      <c r="L248" s="11" t="s">
        <v>33</v>
      </c>
      <c r="M248" s="11" t="s">
        <v>34</v>
      </c>
      <c r="N248" s="11" t="s">
        <v>33</v>
      </c>
      <c r="O248" s="11" t="s">
        <v>421</v>
      </c>
      <c r="P248" s="11" t="s">
        <v>534</v>
      </c>
      <c r="Q248" s="13">
        <v>75145000</v>
      </c>
      <c r="R248" s="10">
        <f t="shared" si="9"/>
        <v>68475942</v>
      </c>
      <c r="S248" s="13">
        <v>0</v>
      </c>
      <c r="T248" s="13">
        <v>47907318</v>
      </c>
      <c r="U248" s="13">
        <v>2737333</v>
      </c>
      <c r="V248" s="13">
        <v>13710917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4120374</v>
      </c>
    </row>
    <row r="249" spans="1:30" ht="33.75">
      <c r="A249" s="7">
        <v>500</v>
      </c>
      <c r="B249" s="8">
        <v>40041142</v>
      </c>
      <c r="C249" s="9" t="s">
        <v>406</v>
      </c>
      <c r="D249" s="8" t="s">
        <v>535</v>
      </c>
      <c r="E249" s="8" t="s">
        <v>512</v>
      </c>
      <c r="F249" s="8" t="s">
        <v>27</v>
      </c>
      <c r="G249" s="8" t="s">
        <v>28</v>
      </c>
      <c r="H249" s="8" t="s">
        <v>29</v>
      </c>
      <c r="I249" s="8" t="s">
        <v>481</v>
      </c>
      <c r="J249" s="8" t="s">
        <v>294</v>
      </c>
      <c r="K249" s="8" t="s">
        <v>176</v>
      </c>
      <c r="L249" s="8" t="s">
        <v>33</v>
      </c>
      <c r="M249" s="8" t="s">
        <v>34</v>
      </c>
      <c r="N249" s="8" t="s">
        <v>33</v>
      </c>
      <c r="O249" s="8" t="s">
        <v>35</v>
      </c>
      <c r="P249" s="8" t="s">
        <v>536</v>
      </c>
      <c r="Q249" s="10">
        <v>368706000</v>
      </c>
      <c r="R249" s="10">
        <f t="shared" si="9"/>
        <v>368706000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162878068</v>
      </c>
      <c r="AD249" s="10">
        <v>205827932</v>
      </c>
    </row>
    <row r="250" spans="1:30" ht="33.75">
      <c r="A250" s="7">
        <v>501</v>
      </c>
      <c r="B250" s="11">
        <v>40041577</v>
      </c>
      <c r="C250" s="12" t="s">
        <v>406</v>
      </c>
      <c r="D250" s="11" t="s">
        <v>537</v>
      </c>
      <c r="E250" s="11" t="s">
        <v>408</v>
      </c>
      <c r="F250" s="11" t="s">
        <v>492</v>
      </c>
      <c r="G250" s="11" t="s">
        <v>28</v>
      </c>
      <c r="H250" s="11" t="s">
        <v>29</v>
      </c>
      <c r="I250" s="11" t="s">
        <v>30</v>
      </c>
      <c r="J250" s="11" t="s">
        <v>83</v>
      </c>
      <c r="K250" s="11" t="s">
        <v>441</v>
      </c>
      <c r="L250" s="11" t="s">
        <v>33</v>
      </c>
      <c r="M250" s="11" t="s">
        <v>34</v>
      </c>
      <c r="N250" s="11" t="s">
        <v>426</v>
      </c>
      <c r="O250" s="11" t="s">
        <v>35</v>
      </c>
      <c r="P250" s="11" t="s">
        <v>538</v>
      </c>
      <c r="Q250" s="13">
        <v>203445000</v>
      </c>
      <c r="R250" s="10">
        <f t="shared" si="9"/>
        <v>203445000</v>
      </c>
      <c r="S250" s="13">
        <v>0</v>
      </c>
      <c r="T250" s="13">
        <v>36990000</v>
      </c>
      <c r="U250" s="13">
        <v>0</v>
      </c>
      <c r="V250" s="13">
        <v>55485000</v>
      </c>
      <c r="W250" s="13">
        <v>0</v>
      </c>
      <c r="X250" s="13">
        <v>0</v>
      </c>
      <c r="Y250" s="13">
        <v>0</v>
      </c>
      <c r="Z250" s="13">
        <v>55485000</v>
      </c>
      <c r="AA250" s="13"/>
      <c r="AB250" s="13">
        <v>0</v>
      </c>
      <c r="AC250" s="13">
        <v>0</v>
      </c>
      <c r="AD250" s="13">
        <v>55485000</v>
      </c>
    </row>
    <row r="251" spans="1:30" ht="33.75">
      <c r="A251" s="7">
        <v>502</v>
      </c>
      <c r="B251" s="11">
        <v>40042968</v>
      </c>
      <c r="C251" s="12" t="s">
        <v>406</v>
      </c>
      <c r="D251" s="11" t="s">
        <v>672</v>
      </c>
      <c r="E251" s="11"/>
      <c r="F251" s="8" t="s">
        <v>446</v>
      </c>
      <c r="G251" s="11" t="s">
        <v>28</v>
      </c>
      <c r="H251" s="11" t="s">
        <v>29</v>
      </c>
      <c r="I251" s="11" t="s">
        <v>45</v>
      </c>
      <c r="J251" s="11" t="s">
        <v>347</v>
      </c>
      <c r="K251" s="11" t="s">
        <v>419</v>
      </c>
      <c r="L251" s="11" t="s">
        <v>33</v>
      </c>
      <c r="M251" s="11" t="s">
        <v>34</v>
      </c>
      <c r="N251" s="11" t="s">
        <v>505</v>
      </c>
      <c r="O251" s="11" t="s">
        <v>35</v>
      </c>
      <c r="P251" s="8" t="s">
        <v>513</v>
      </c>
      <c r="Q251" s="13">
        <v>50500000</v>
      </c>
      <c r="R251" s="10">
        <f t="shared" si="9"/>
        <v>50499046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22277336</v>
      </c>
      <c r="AB251" s="13">
        <v>0</v>
      </c>
      <c r="AC251" s="13">
        <v>28221710</v>
      </c>
      <c r="AD251" s="13">
        <v>0</v>
      </c>
    </row>
    <row r="252" spans="1:30" ht="33.75">
      <c r="A252" s="7"/>
      <c r="B252" s="29">
        <v>40053180</v>
      </c>
      <c r="C252" s="25" t="s">
        <v>406</v>
      </c>
      <c r="D252" s="24" t="s">
        <v>727</v>
      </c>
      <c r="E252" s="24" t="s">
        <v>512</v>
      </c>
      <c r="F252" s="24" t="s">
        <v>446</v>
      </c>
      <c r="G252" s="24" t="s">
        <v>28</v>
      </c>
      <c r="H252" s="24" t="s">
        <v>29</v>
      </c>
      <c r="I252" s="24" t="s">
        <v>55</v>
      </c>
      <c r="J252" s="24" t="s">
        <v>350</v>
      </c>
      <c r="K252" s="24" t="s">
        <v>176</v>
      </c>
      <c r="L252" s="24" t="s">
        <v>33</v>
      </c>
      <c r="M252" s="24" t="s">
        <v>34</v>
      </c>
      <c r="N252" s="24" t="s">
        <v>515</v>
      </c>
      <c r="O252" s="24" t="s">
        <v>35</v>
      </c>
      <c r="P252" s="24" t="s">
        <v>513</v>
      </c>
      <c r="Q252" s="20">
        <v>400000</v>
      </c>
      <c r="R252" s="10">
        <f t="shared" si="9"/>
        <v>399959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  <c r="AD252" s="13">
        <v>399959</v>
      </c>
    </row>
    <row r="253" spans="1:30" ht="33.75">
      <c r="A253" s="7"/>
      <c r="B253" s="29">
        <v>40069382</v>
      </c>
      <c r="C253" s="25" t="s">
        <v>406</v>
      </c>
      <c r="D253" s="24" t="s">
        <v>728</v>
      </c>
      <c r="E253" s="24" t="s">
        <v>512</v>
      </c>
      <c r="F253" s="24" t="s">
        <v>446</v>
      </c>
      <c r="G253" s="24" t="s">
        <v>28</v>
      </c>
      <c r="H253" s="24" t="s">
        <v>29</v>
      </c>
      <c r="I253" s="24" t="s">
        <v>30</v>
      </c>
      <c r="J253" s="24" t="s">
        <v>83</v>
      </c>
      <c r="K253" s="24" t="s">
        <v>441</v>
      </c>
      <c r="L253" s="24" t="s">
        <v>33</v>
      </c>
      <c r="M253" s="24" t="s">
        <v>34</v>
      </c>
      <c r="N253" s="24" t="s">
        <v>426</v>
      </c>
      <c r="O253" s="24" t="s">
        <v>35</v>
      </c>
      <c r="P253" s="24" t="s">
        <v>477</v>
      </c>
      <c r="Q253" s="20">
        <v>56646000</v>
      </c>
      <c r="R253" s="10">
        <f t="shared" si="9"/>
        <v>56646000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56646000</v>
      </c>
    </row>
    <row r="254" spans="1:30" ht="33.75">
      <c r="A254" s="7"/>
      <c r="B254" s="28">
        <v>40072784</v>
      </c>
      <c r="C254" s="23" t="s">
        <v>406</v>
      </c>
      <c r="D254" s="22" t="s">
        <v>729</v>
      </c>
      <c r="E254" s="22" t="s">
        <v>512</v>
      </c>
      <c r="F254" s="22" t="s">
        <v>446</v>
      </c>
      <c r="G254" s="22" t="s">
        <v>28</v>
      </c>
      <c r="H254" s="22" t="s">
        <v>29</v>
      </c>
      <c r="I254" s="22" t="s">
        <v>55</v>
      </c>
      <c r="J254" s="22" t="s">
        <v>524</v>
      </c>
      <c r="K254" s="22" t="s">
        <v>90</v>
      </c>
      <c r="L254" s="22" t="s">
        <v>33</v>
      </c>
      <c r="M254" s="22" t="s">
        <v>34</v>
      </c>
      <c r="N254" s="22" t="s">
        <v>525</v>
      </c>
      <c r="O254" s="22" t="s">
        <v>35</v>
      </c>
      <c r="P254" s="22" t="s">
        <v>705</v>
      </c>
      <c r="Q254" s="20">
        <v>119479000</v>
      </c>
      <c r="R254" s="10">
        <f t="shared" si="9"/>
        <v>119475701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>
        <v>119475701</v>
      </c>
    </row>
    <row r="255" spans="1:30" ht="33.75">
      <c r="A255" s="7"/>
      <c r="B255" s="29">
        <v>40072791</v>
      </c>
      <c r="C255" s="25" t="s">
        <v>406</v>
      </c>
      <c r="D255" s="24" t="s">
        <v>730</v>
      </c>
      <c r="E255" s="24" t="s">
        <v>512</v>
      </c>
      <c r="F255" s="24" t="s">
        <v>446</v>
      </c>
      <c r="G255" s="24" t="s">
        <v>28</v>
      </c>
      <c r="H255" s="24" t="s">
        <v>29</v>
      </c>
      <c r="I255" s="24" t="s">
        <v>55</v>
      </c>
      <c r="J255" s="24" t="s">
        <v>350</v>
      </c>
      <c r="K255" s="24" t="s">
        <v>176</v>
      </c>
      <c r="L255" s="24" t="s">
        <v>33</v>
      </c>
      <c r="M255" s="24" t="s">
        <v>34</v>
      </c>
      <c r="N255" s="24" t="s">
        <v>515</v>
      </c>
      <c r="O255" s="24" t="s">
        <v>35</v>
      </c>
      <c r="P255" s="24" t="s">
        <v>705</v>
      </c>
      <c r="Q255" s="20">
        <v>72918000</v>
      </c>
      <c r="R255" s="10">
        <f t="shared" si="9"/>
        <v>72914923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72914923</v>
      </c>
    </row>
    <row r="256" spans="1:30" ht="33.75">
      <c r="A256" s="7"/>
      <c r="B256" s="28">
        <v>40072793</v>
      </c>
      <c r="C256" s="23" t="s">
        <v>406</v>
      </c>
      <c r="D256" s="22" t="s">
        <v>731</v>
      </c>
      <c r="E256" s="22" t="s">
        <v>512</v>
      </c>
      <c r="F256" s="22" t="s">
        <v>446</v>
      </c>
      <c r="G256" s="22" t="s">
        <v>28</v>
      </c>
      <c r="H256" s="22" t="s">
        <v>29</v>
      </c>
      <c r="I256" s="22" t="s">
        <v>55</v>
      </c>
      <c r="J256" s="22" t="s">
        <v>350</v>
      </c>
      <c r="K256" s="22" t="s">
        <v>176</v>
      </c>
      <c r="L256" s="22" t="s">
        <v>33</v>
      </c>
      <c r="M256" s="22" t="s">
        <v>34</v>
      </c>
      <c r="N256" s="22" t="s">
        <v>515</v>
      </c>
      <c r="O256" s="22" t="s">
        <v>35</v>
      </c>
      <c r="P256" s="22" t="s">
        <v>477</v>
      </c>
      <c r="Q256" s="20">
        <v>22090000</v>
      </c>
      <c r="R256" s="10">
        <f t="shared" si="9"/>
        <v>22087639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22087639</v>
      </c>
    </row>
    <row r="257" spans="1:30" ht="33.75">
      <c r="A257" s="7"/>
      <c r="B257" s="29">
        <v>40072802</v>
      </c>
      <c r="C257" s="25" t="s">
        <v>406</v>
      </c>
      <c r="D257" s="24" t="s">
        <v>732</v>
      </c>
      <c r="E257" s="24" t="s">
        <v>512</v>
      </c>
      <c r="F257" s="24" t="s">
        <v>446</v>
      </c>
      <c r="G257" s="24" t="s">
        <v>28</v>
      </c>
      <c r="H257" s="24" t="s">
        <v>29</v>
      </c>
      <c r="I257" s="24" t="s">
        <v>45</v>
      </c>
      <c r="J257" s="24" t="s">
        <v>96</v>
      </c>
      <c r="K257" s="24" t="s">
        <v>176</v>
      </c>
      <c r="L257" s="24" t="s">
        <v>33</v>
      </c>
      <c r="M257" s="24" t="s">
        <v>34</v>
      </c>
      <c r="N257" s="24" t="s">
        <v>501</v>
      </c>
      <c r="O257" s="24" t="s">
        <v>35</v>
      </c>
      <c r="P257" s="24" t="s">
        <v>733</v>
      </c>
      <c r="Q257" s="20">
        <v>100001000</v>
      </c>
      <c r="R257" s="10">
        <f t="shared" si="9"/>
        <v>100000000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100000000</v>
      </c>
    </row>
    <row r="258" spans="1:30" ht="33.75">
      <c r="A258" s="7"/>
      <c r="B258" s="28">
        <v>40072964</v>
      </c>
      <c r="C258" s="23" t="s">
        <v>406</v>
      </c>
      <c r="D258" s="22" t="s">
        <v>734</v>
      </c>
      <c r="E258" s="22" t="s">
        <v>512</v>
      </c>
      <c r="F258" s="22" t="s">
        <v>446</v>
      </c>
      <c r="G258" s="22" t="s">
        <v>28</v>
      </c>
      <c r="H258" s="22" t="s">
        <v>29</v>
      </c>
      <c r="I258" s="22" t="s">
        <v>49</v>
      </c>
      <c r="J258" s="22" t="s">
        <v>315</v>
      </c>
      <c r="K258" s="22" t="s">
        <v>419</v>
      </c>
      <c r="L258" s="22" t="s">
        <v>33</v>
      </c>
      <c r="M258" s="22" t="s">
        <v>34</v>
      </c>
      <c r="N258" s="22" t="s">
        <v>429</v>
      </c>
      <c r="O258" s="22" t="s">
        <v>35</v>
      </c>
      <c r="P258" s="22" t="s">
        <v>705</v>
      </c>
      <c r="Q258" s="21">
        <v>101146000</v>
      </c>
      <c r="R258" s="10">
        <f t="shared" si="9"/>
        <v>101143200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  <c r="AD258" s="13">
        <v>101143200</v>
      </c>
    </row>
    <row r="259" spans="1:30" ht="33.75">
      <c r="A259" s="7"/>
      <c r="B259" s="29">
        <v>40073058</v>
      </c>
      <c r="C259" s="25" t="s">
        <v>406</v>
      </c>
      <c r="D259" s="24" t="s">
        <v>735</v>
      </c>
      <c r="E259" s="24" t="s">
        <v>512</v>
      </c>
      <c r="F259" s="24" t="s">
        <v>446</v>
      </c>
      <c r="G259" s="24" t="s">
        <v>28</v>
      </c>
      <c r="H259" s="24" t="s">
        <v>29</v>
      </c>
      <c r="I259" s="24" t="s">
        <v>45</v>
      </c>
      <c r="J259" s="24" t="s">
        <v>96</v>
      </c>
      <c r="K259" s="24" t="s">
        <v>432</v>
      </c>
      <c r="L259" s="24" t="s">
        <v>33</v>
      </c>
      <c r="M259" s="24" t="s">
        <v>34</v>
      </c>
      <c r="N259" s="24" t="s">
        <v>501</v>
      </c>
      <c r="O259" s="24" t="s">
        <v>35</v>
      </c>
      <c r="P259" s="24" t="s">
        <v>705</v>
      </c>
      <c r="Q259" s="20">
        <v>31569000</v>
      </c>
      <c r="R259" s="10">
        <f t="shared" si="9"/>
        <v>31567654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31567654</v>
      </c>
    </row>
    <row r="260" spans="1:30" ht="33.75">
      <c r="A260" s="7"/>
      <c r="B260" s="29">
        <v>40076271</v>
      </c>
      <c r="C260" s="25" t="s">
        <v>406</v>
      </c>
      <c r="D260" s="24" t="s">
        <v>736</v>
      </c>
      <c r="E260" s="24" t="s">
        <v>512</v>
      </c>
      <c r="F260" s="24" t="s">
        <v>446</v>
      </c>
      <c r="G260" s="24" t="s">
        <v>28</v>
      </c>
      <c r="H260" s="24" t="s">
        <v>29</v>
      </c>
      <c r="I260" s="24" t="s">
        <v>30</v>
      </c>
      <c r="J260" s="24" t="s">
        <v>83</v>
      </c>
      <c r="K260" s="24" t="s">
        <v>441</v>
      </c>
      <c r="L260" s="24" t="s">
        <v>33</v>
      </c>
      <c r="M260" s="24" t="s">
        <v>34</v>
      </c>
      <c r="N260" s="24" t="s">
        <v>426</v>
      </c>
      <c r="O260" s="24" t="s">
        <v>35</v>
      </c>
      <c r="P260" s="24" t="s">
        <v>705</v>
      </c>
      <c r="Q260" s="20">
        <v>82837000</v>
      </c>
      <c r="R260" s="10">
        <f t="shared" si="9"/>
        <v>82837000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82837000</v>
      </c>
    </row>
    <row r="261" spans="1:30" ht="33.75">
      <c r="A261" s="7"/>
      <c r="B261" s="28">
        <v>40077190</v>
      </c>
      <c r="C261" s="23" t="s">
        <v>406</v>
      </c>
      <c r="D261" s="22" t="s">
        <v>737</v>
      </c>
      <c r="E261" s="22" t="s">
        <v>512</v>
      </c>
      <c r="F261" s="22" t="s">
        <v>446</v>
      </c>
      <c r="G261" s="22" t="s">
        <v>28</v>
      </c>
      <c r="H261" s="22" t="s">
        <v>29</v>
      </c>
      <c r="I261" s="22" t="s">
        <v>45</v>
      </c>
      <c r="J261" s="22" t="s">
        <v>96</v>
      </c>
      <c r="K261" s="22" t="s">
        <v>441</v>
      </c>
      <c r="L261" s="22" t="s">
        <v>33</v>
      </c>
      <c r="M261" s="22" t="s">
        <v>34</v>
      </c>
      <c r="N261" s="22" t="s">
        <v>501</v>
      </c>
      <c r="O261" s="22" t="s">
        <v>35</v>
      </c>
      <c r="P261" s="22" t="s">
        <v>705</v>
      </c>
      <c r="Q261" s="20">
        <v>60000000</v>
      </c>
      <c r="R261" s="10">
        <f t="shared" si="9"/>
        <v>60000000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60000000</v>
      </c>
    </row>
    <row r="262" spans="1:30" ht="33.75">
      <c r="A262" s="7">
        <v>503</v>
      </c>
      <c r="B262" s="11">
        <v>40042974</v>
      </c>
      <c r="C262" s="12" t="s">
        <v>406</v>
      </c>
      <c r="D262" s="11" t="s">
        <v>657</v>
      </c>
      <c r="E262" s="11"/>
      <c r="F262" s="8" t="s">
        <v>446</v>
      </c>
      <c r="G262" s="11" t="s">
        <v>28</v>
      </c>
      <c r="H262" s="11" t="s">
        <v>29</v>
      </c>
      <c r="I262" s="11" t="s">
        <v>45</v>
      </c>
      <c r="J262" s="11" t="s">
        <v>347</v>
      </c>
      <c r="K262" s="11" t="s">
        <v>609</v>
      </c>
      <c r="L262" s="11" t="s">
        <v>33</v>
      </c>
      <c r="M262" s="11" t="s">
        <v>34</v>
      </c>
      <c r="N262" s="11" t="s">
        <v>505</v>
      </c>
      <c r="O262" s="11" t="s">
        <v>35</v>
      </c>
      <c r="P262" s="8" t="s">
        <v>513</v>
      </c>
      <c r="Q262" s="13">
        <v>110533000</v>
      </c>
      <c r="R262" s="10">
        <f t="shared" si="9"/>
        <v>110046950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66028170</v>
      </c>
      <c r="AA262" s="13">
        <v>0</v>
      </c>
      <c r="AB262" s="13">
        <v>0</v>
      </c>
      <c r="AC262" s="13">
        <v>44018780</v>
      </c>
      <c r="AD262" s="13">
        <v>0</v>
      </c>
    </row>
    <row r="263" spans="1:30" ht="33.75">
      <c r="A263" s="7">
        <v>504</v>
      </c>
      <c r="B263" s="11">
        <v>40042975</v>
      </c>
      <c r="C263" s="12" t="s">
        <v>406</v>
      </c>
      <c r="D263" s="11" t="s">
        <v>658</v>
      </c>
      <c r="E263" s="11"/>
      <c r="F263" s="8" t="s">
        <v>446</v>
      </c>
      <c r="G263" s="11" t="s">
        <v>28</v>
      </c>
      <c r="H263" s="11" t="s">
        <v>29</v>
      </c>
      <c r="I263" s="11" t="s">
        <v>45</v>
      </c>
      <c r="J263" s="11" t="s">
        <v>347</v>
      </c>
      <c r="K263" s="11" t="s">
        <v>609</v>
      </c>
      <c r="L263" s="11" t="s">
        <v>33</v>
      </c>
      <c r="M263" s="11" t="s">
        <v>34</v>
      </c>
      <c r="N263" s="11" t="s">
        <v>505</v>
      </c>
      <c r="O263" s="11" t="s">
        <v>35</v>
      </c>
      <c r="P263" s="8" t="s">
        <v>513</v>
      </c>
      <c r="Q263" s="13">
        <v>151267000</v>
      </c>
      <c r="R263" s="10">
        <f t="shared" si="9"/>
        <v>151265943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75632972</v>
      </c>
      <c r="AA263" s="13">
        <v>0</v>
      </c>
      <c r="AB263" s="13">
        <v>0</v>
      </c>
      <c r="AC263" s="13">
        <v>75632971</v>
      </c>
      <c r="AD263" s="13">
        <v>0</v>
      </c>
    </row>
    <row r="264" spans="1:30" ht="33.75">
      <c r="A264" s="7">
        <v>505</v>
      </c>
      <c r="B264" s="11">
        <v>40042977</v>
      </c>
      <c r="C264" s="12" t="s">
        <v>406</v>
      </c>
      <c r="D264" s="11" t="s">
        <v>659</v>
      </c>
      <c r="E264" s="11"/>
      <c r="F264" s="8" t="s">
        <v>446</v>
      </c>
      <c r="G264" s="11" t="s">
        <v>28</v>
      </c>
      <c r="H264" s="11" t="s">
        <v>29</v>
      </c>
      <c r="I264" s="11" t="s">
        <v>45</v>
      </c>
      <c r="J264" s="11" t="s">
        <v>347</v>
      </c>
      <c r="K264" s="11" t="s">
        <v>609</v>
      </c>
      <c r="L264" s="11" t="s">
        <v>33</v>
      </c>
      <c r="M264" s="11" t="s">
        <v>34</v>
      </c>
      <c r="N264" s="11" t="s">
        <v>505</v>
      </c>
      <c r="O264" s="11" t="s">
        <v>35</v>
      </c>
      <c r="P264" s="8" t="s">
        <v>513</v>
      </c>
      <c r="Q264" s="13">
        <v>110533000</v>
      </c>
      <c r="R264" s="10">
        <f t="shared" si="9"/>
        <v>110530688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66318413</v>
      </c>
      <c r="AA264" s="13">
        <v>0</v>
      </c>
      <c r="AB264" s="13">
        <v>0</v>
      </c>
      <c r="AC264" s="13">
        <v>0</v>
      </c>
      <c r="AD264" s="13">
        <v>44212275</v>
      </c>
    </row>
    <row r="265" spans="1:30" ht="33.75">
      <c r="A265" s="7">
        <v>506</v>
      </c>
      <c r="B265" s="8">
        <v>40043007</v>
      </c>
      <c r="C265" s="9" t="s">
        <v>24</v>
      </c>
      <c r="D265" s="8" t="s">
        <v>539</v>
      </c>
      <c r="E265" s="8" t="s">
        <v>26</v>
      </c>
      <c r="F265" s="8" t="s">
        <v>446</v>
      </c>
      <c r="G265" s="8" t="s">
        <v>28</v>
      </c>
      <c r="H265" s="8" t="s">
        <v>29</v>
      </c>
      <c r="I265" s="8" t="s">
        <v>45</v>
      </c>
      <c r="J265" s="8" t="s">
        <v>347</v>
      </c>
      <c r="K265" s="8" t="s">
        <v>176</v>
      </c>
      <c r="L265" s="8" t="s">
        <v>33</v>
      </c>
      <c r="M265" s="8" t="s">
        <v>34</v>
      </c>
      <c r="N265" s="8" t="s">
        <v>505</v>
      </c>
      <c r="O265" s="8" t="s">
        <v>35</v>
      </c>
      <c r="P265" s="8" t="s">
        <v>513</v>
      </c>
      <c r="Q265" s="20">
        <v>23684000</v>
      </c>
      <c r="R265" s="10">
        <f t="shared" si="9"/>
        <v>23683332</v>
      </c>
      <c r="S265" s="10">
        <v>0</v>
      </c>
      <c r="T265" s="10">
        <v>23683332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</row>
    <row r="266" spans="1:30" ht="33.75">
      <c r="A266" s="7">
        <v>507</v>
      </c>
      <c r="B266" s="11">
        <v>40043749</v>
      </c>
      <c r="C266" s="12" t="s">
        <v>24</v>
      </c>
      <c r="D266" s="11" t="s">
        <v>540</v>
      </c>
      <c r="E266" s="11" t="s">
        <v>479</v>
      </c>
      <c r="F266" s="11" t="s">
        <v>409</v>
      </c>
      <c r="G266" s="11" t="s">
        <v>28</v>
      </c>
      <c r="H266" s="11" t="s">
        <v>29</v>
      </c>
      <c r="I266" s="11" t="s">
        <v>55</v>
      </c>
      <c r="J266" s="11" t="s">
        <v>350</v>
      </c>
      <c r="K266" s="11" t="s">
        <v>176</v>
      </c>
      <c r="L266" s="11" t="s">
        <v>33</v>
      </c>
      <c r="M266" s="11" t="s">
        <v>34</v>
      </c>
      <c r="N266" s="11" t="s">
        <v>410</v>
      </c>
      <c r="O266" s="11" t="s">
        <v>35</v>
      </c>
      <c r="P266" s="11" t="s">
        <v>541</v>
      </c>
      <c r="Q266" s="20">
        <v>13113000</v>
      </c>
      <c r="R266" s="10">
        <f t="shared" si="9"/>
        <v>13112610</v>
      </c>
      <c r="S266" s="13">
        <v>0</v>
      </c>
      <c r="T266" s="13">
        <v>0</v>
      </c>
      <c r="U266" s="13">
        <v>0</v>
      </c>
      <c r="V266" s="13">
        <v>13112610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</row>
    <row r="267" spans="1:30" ht="33.75">
      <c r="A267" s="7">
        <v>508</v>
      </c>
      <c r="B267" s="8">
        <v>40043750</v>
      </c>
      <c r="C267" s="9" t="s">
        <v>24</v>
      </c>
      <c r="D267" s="8" t="s">
        <v>542</v>
      </c>
      <c r="E267" s="8" t="s">
        <v>26</v>
      </c>
      <c r="F267" s="8" t="s">
        <v>446</v>
      </c>
      <c r="G267" s="8" t="s">
        <v>28</v>
      </c>
      <c r="H267" s="8" t="s">
        <v>29</v>
      </c>
      <c r="I267" s="8" t="s">
        <v>30</v>
      </c>
      <c r="J267" s="8" t="s">
        <v>83</v>
      </c>
      <c r="K267" s="8" t="s">
        <v>287</v>
      </c>
      <c r="L267" s="8" t="s">
        <v>33</v>
      </c>
      <c r="M267" s="8" t="s">
        <v>34</v>
      </c>
      <c r="N267" s="8" t="s">
        <v>426</v>
      </c>
      <c r="O267" s="8" t="s">
        <v>35</v>
      </c>
      <c r="P267" s="8" t="s">
        <v>543</v>
      </c>
      <c r="Q267" s="20">
        <v>33974000</v>
      </c>
      <c r="R267" s="10">
        <f t="shared" si="9"/>
        <v>33972610</v>
      </c>
      <c r="S267" s="10">
        <v>0</v>
      </c>
      <c r="T267" s="10">
        <v>0</v>
      </c>
      <c r="U267" s="10">
        <v>0</v>
      </c>
      <c r="V267" s="10">
        <v>33972610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</row>
    <row r="268" spans="1:30" ht="78.75">
      <c r="A268" s="7">
        <v>509</v>
      </c>
      <c r="B268" s="11">
        <v>40044561</v>
      </c>
      <c r="C268" s="12" t="s">
        <v>24</v>
      </c>
      <c r="D268" s="11" t="s">
        <v>544</v>
      </c>
      <c r="E268" s="11" t="s">
        <v>26</v>
      </c>
      <c r="F268" s="11" t="s">
        <v>446</v>
      </c>
      <c r="G268" s="11" t="s">
        <v>28</v>
      </c>
      <c r="H268" s="11" t="s">
        <v>29</v>
      </c>
      <c r="I268" s="11" t="s">
        <v>55</v>
      </c>
      <c r="J268" s="11" t="s">
        <v>524</v>
      </c>
      <c r="K268" s="11" t="s">
        <v>176</v>
      </c>
      <c r="L268" s="11" t="s">
        <v>33</v>
      </c>
      <c r="M268" s="11" t="s">
        <v>34</v>
      </c>
      <c r="N268" s="11" t="s">
        <v>525</v>
      </c>
      <c r="O268" s="11" t="s">
        <v>35</v>
      </c>
      <c r="P268" s="11" t="s">
        <v>487</v>
      </c>
      <c r="Q268" s="13">
        <v>49877000</v>
      </c>
      <c r="R268" s="10">
        <f t="shared" si="9"/>
        <v>49876155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26395875</v>
      </c>
      <c r="AC268" s="13">
        <v>23480280</v>
      </c>
      <c r="AD268" s="13">
        <v>0</v>
      </c>
    </row>
    <row r="269" spans="1:30" ht="33.75">
      <c r="A269" s="7">
        <v>510</v>
      </c>
      <c r="B269" s="8">
        <v>40045690</v>
      </c>
      <c r="C269" s="9" t="s">
        <v>24</v>
      </c>
      <c r="D269" s="8" t="s">
        <v>545</v>
      </c>
      <c r="E269" s="8" t="s">
        <v>26</v>
      </c>
      <c r="F269" s="8" t="s">
        <v>480</v>
      </c>
      <c r="G269" s="8" t="s">
        <v>28</v>
      </c>
      <c r="H269" s="8" t="s">
        <v>29</v>
      </c>
      <c r="I269" s="8" t="s">
        <v>30</v>
      </c>
      <c r="J269" s="8" t="s">
        <v>83</v>
      </c>
      <c r="K269" s="8" t="s">
        <v>287</v>
      </c>
      <c r="L269" s="8" t="s">
        <v>33</v>
      </c>
      <c r="M269" s="8" t="s">
        <v>34</v>
      </c>
      <c r="N269" s="8" t="s">
        <v>546</v>
      </c>
      <c r="O269" s="8" t="s">
        <v>35</v>
      </c>
      <c r="P269" s="8" t="s">
        <v>547</v>
      </c>
      <c r="Q269" s="10">
        <v>330357000</v>
      </c>
      <c r="R269" s="10">
        <f t="shared" si="9"/>
        <v>330355900</v>
      </c>
      <c r="S269" s="10">
        <v>328975500</v>
      </c>
      <c r="T269" s="10">
        <v>1380400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</row>
    <row r="270" spans="1:30" ht="45">
      <c r="A270" s="7"/>
      <c r="B270" s="29">
        <v>40046101</v>
      </c>
      <c r="C270" s="25" t="s">
        <v>406</v>
      </c>
      <c r="D270" s="24" t="s">
        <v>738</v>
      </c>
      <c r="E270" s="24" t="s">
        <v>26</v>
      </c>
      <c r="F270" s="24" t="s">
        <v>409</v>
      </c>
      <c r="G270" s="24" t="s">
        <v>28</v>
      </c>
      <c r="H270" s="24" t="s">
        <v>29</v>
      </c>
      <c r="I270" s="24" t="s">
        <v>45</v>
      </c>
      <c r="J270" s="24" t="s">
        <v>96</v>
      </c>
      <c r="K270" s="24" t="s">
        <v>432</v>
      </c>
      <c r="L270" s="24" t="s">
        <v>33</v>
      </c>
      <c r="M270" s="24" t="s">
        <v>34</v>
      </c>
      <c r="N270" s="24" t="s">
        <v>33</v>
      </c>
      <c r="O270" s="24" t="s">
        <v>35</v>
      </c>
      <c r="P270" s="24" t="s">
        <v>739</v>
      </c>
      <c r="Q270" s="20">
        <v>830209000</v>
      </c>
      <c r="R270" s="10">
        <f t="shared" si="9"/>
        <v>830207225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830207225</v>
      </c>
      <c r="AC270" s="10">
        <v>0</v>
      </c>
      <c r="AD270" s="10"/>
    </row>
    <row r="271" spans="1:30" ht="33.75">
      <c r="A271" s="7">
        <v>511</v>
      </c>
      <c r="B271" s="11">
        <v>40046553</v>
      </c>
      <c r="C271" s="12" t="s">
        <v>24</v>
      </c>
      <c r="D271" s="11" t="s">
        <v>548</v>
      </c>
      <c r="E271" s="11" t="s">
        <v>26</v>
      </c>
      <c r="F271" s="11" t="s">
        <v>480</v>
      </c>
      <c r="G271" s="11" t="s">
        <v>28</v>
      </c>
      <c r="H271" s="11" t="s">
        <v>549</v>
      </c>
      <c r="I271" s="11" t="s">
        <v>481</v>
      </c>
      <c r="J271" s="11" t="s">
        <v>294</v>
      </c>
      <c r="K271" s="11" t="s">
        <v>414</v>
      </c>
      <c r="L271" s="11" t="s">
        <v>33</v>
      </c>
      <c r="M271" s="11" t="s">
        <v>34</v>
      </c>
      <c r="N271" s="11" t="s">
        <v>415</v>
      </c>
      <c r="O271" s="11" t="s">
        <v>35</v>
      </c>
      <c r="P271" s="11" t="s">
        <v>550</v>
      </c>
      <c r="Q271" s="20">
        <v>55092000</v>
      </c>
      <c r="R271" s="10">
        <f t="shared" si="9"/>
        <v>55091050</v>
      </c>
      <c r="S271" s="13">
        <v>55091050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</row>
    <row r="272" spans="1:30" ht="33.75">
      <c r="A272" s="7">
        <v>512</v>
      </c>
      <c r="B272" s="8">
        <v>40048000</v>
      </c>
      <c r="C272" s="9" t="s">
        <v>406</v>
      </c>
      <c r="D272" s="8" t="s">
        <v>551</v>
      </c>
      <c r="E272" s="8" t="s">
        <v>408</v>
      </c>
      <c r="F272" s="8" t="s">
        <v>409</v>
      </c>
      <c r="G272" s="8" t="s">
        <v>28</v>
      </c>
      <c r="H272" s="8" t="s">
        <v>29</v>
      </c>
      <c r="I272" s="8" t="s">
        <v>30</v>
      </c>
      <c r="J272" s="8" t="s">
        <v>83</v>
      </c>
      <c r="K272" s="8" t="s">
        <v>441</v>
      </c>
      <c r="L272" s="8" t="s">
        <v>33</v>
      </c>
      <c r="M272" s="8" t="s">
        <v>34</v>
      </c>
      <c r="N272" s="8" t="s">
        <v>426</v>
      </c>
      <c r="O272" s="8" t="s">
        <v>35</v>
      </c>
      <c r="P272" s="8" t="s">
        <v>497</v>
      </c>
      <c r="Q272" s="10">
        <v>355467000</v>
      </c>
      <c r="R272" s="10">
        <f t="shared" si="9"/>
        <v>354989813</v>
      </c>
      <c r="S272" s="10">
        <v>0</v>
      </c>
      <c r="T272" s="10">
        <v>47281288</v>
      </c>
      <c r="U272" s="10">
        <v>28789515</v>
      </c>
      <c r="V272" s="10">
        <v>69106715</v>
      </c>
      <c r="W272" s="10">
        <v>108811660</v>
      </c>
      <c r="X272" s="10">
        <v>29416050</v>
      </c>
      <c r="Y272" s="10">
        <v>66456585</v>
      </c>
      <c r="Z272" s="10">
        <v>1100000</v>
      </c>
      <c r="AA272" s="10">
        <v>4028000</v>
      </c>
      <c r="AB272" s="10">
        <v>0</v>
      </c>
      <c r="AC272" s="10">
        <v>0</v>
      </c>
      <c r="AD272" s="10">
        <v>0</v>
      </c>
    </row>
    <row r="273" spans="1:30" ht="33.75">
      <c r="A273" s="7">
        <v>513</v>
      </c>
      <c r="B273" s="11">
        <v>40048223</v>
      </c>
      <c r="C273" s="12" t="s">
        <v>406</v>
      </c>
      <c r="D273" s="11" t="s">
        <v>552</v>
      </c>
      <c r="E273" s="11" t="s">
        <v>479</v>
      </c>
      <c r="F273" s="11" t="s">
        <v>409</v>
      </c>
      <c r="G273" s="11" t="s">
        <v>28</v>
      </c>
      <c r="H273" s="11" t="s">
        <v>29</v>
      </c>
      <c r="I273" s="11" t="s">
        <v>30</v>
      </c>
      <c r="J273" s="11" t="s">
        <v>83</v>
      </c>
      <c r="K273" s="11" t="s">
        <v>32</v>
      </c>
      <c r="L273" s="11" t="s">
        <v>33</v>
      </c>
      <c r="M273" s="11" t="s">
        <v>34</v>
      </c>
      <c r="N273" s="11" t="s">
        <v>410</v>
      </c>
      <c r="O273" s="11" t="s">
        <v>35</v>
      </c>
      <c r="P273" s="11" t="s">
        <v>553</v>
      </c>
      <c r="Q273" s="13">
        <v>500000</v>
      </c>
      <c r="R273" s="10">
        <f t="shared" si="9"/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</row>
    <row r="274" spans="1:30" ht="45">
      <c r="A274" s="7">
        <v>514</v>
      </c>
      <c r="B274" s="8">
        <v>40048447</v>
      </c>
      <c r="C274" s="9" t="s">
        <v>406</v>
      </c>
      <c r="D274" s="8" t="s">
        <v>554</v>
      </c>
      <c r="E274" s="8" t="s">
        <v>408</v>
      </c>
      <c r="F274" s="8" t="s">
        <v>409</v>
      </c>
      <c r="G274" s="8" t="s">
        <v>438</v>
      </c>
      <c r="H274" s="8" t="s">
        <v>29</v>
      </c>
      <c r="I274" s="8" t="s">
        <v>30</v>
      </c>
      <c r="J274" s="8" t="s">
        <v>83</v>
      </c>
      <c r="K274" s="8" t="s">
        <v>555</v>
      </c>
      <c r="L274" s="8" t="s">
        <v>33</v>
      </c>
      <c r="M274" s="8" t="s">
        <v>34</v>
      </c>
      <c r="N274" s="8" t="s">
        <v>33</v>
      </c>
      <c r="O274" s="8" t="s">
        <v>35</v>
      </c>
      <c r="P274" s="8" t="s">
        <v>556</v>
      </c>
      <c r="Q274" s="10">
        <v>292953000</v>
      </c>
      <c r="R274" s="10">
        <f t="shared" si="9"/>
        <v>292951753</v>
      </c>
      <c r="S274" s="10">
        <v>0</v>
      </c>
      <c r="T274" s="10">
        <v>133257076</v>
      </c>
      <c r="U274" s="10">
        <v>0</v>
      </c>
      <c r="V274" s="10">
        <v>0</v>
      </c>
      <c r="W274" s="10">
        <v>17323420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142371257</v>
      </c>
    </row>
    <row r="275" spans="1:30" ht="33.75">
      <c r="A275" s="7">
        <v>515</v>
      </c>
      <c r="B275" s="8">
        <v>40048640</v>
      </c>
      <c r="C275" s="9" t="s">
        <v>406</v>
      </c>
      <c r="D275" s="8" t="s">
        <v>448</v>
      </c>
      <c r="E275" s="8" t="s">
        <v>408</v>
      </c>
      <c r="F275" s="11" t="s">
        <v>446</v>
      </c>
      <c r="G275" s="11" t="s">
        <v>28</v>
      </c>
      <c r="H275" s="11" t="s">
        <v>29</v>
      </c>
      <c r="I275" s="8" t="s">
        <v>55</v>
      </c>
      <c r="J275" s="8" t="s">
        <v>99</v>
      </c>
      <c r="K275" s="8" t="s">
        <v>441</v>
      </c>
      <c r="L275" s="8" t="s">
        <v>33</v>
      </c>
      <c r="M275" s="8" t="s">
        <v>34</v>
      </c>
      <c r="N275" s="8" t="s">
        <v>447</v>
      </c>
      <c r="O275" s="8" t="s">
        <v>35</v>
      </c>
      <c r="P275" s="8" t="s">
        <v>176</v>
      </c>
      <c r="Q275" s="10">
        <v>1130976000</v>
      </c>
      <c r="R275" s="10">
        <f t="shared" ref="R275:R350" si="10">SUM(S275:AD275)</f>
        <v>1130976000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1130976000</v>
      </c>
      <c r="AA275" s="10">
        <v>0</v>
      </c>
      <c r="AB275" s="10">
        <v>0</v>
      </c>
      <c r="AC275" s="10">
        <v>0</v>
      </c>
      <c r="AD275" s="10">
        <v>0</v>
      </c>
    </row>
    <row r="276" spans="1:30" ht="33.75">
      <c r="A276" s="7">
        <v>516</v>
      </c>
      <c r="B276" s="11">
        <v>40049497</v>
      </c>
      <c r="C276" s="12" t="s">
        <v>406</v>
      </c>
      <c r="D276" s="11" t="s">
        <v>557</v>
      </c>
      <c r="E276" s="11" t="s">
        <v>512</v>
      </c>
      <c r="F276" s="11" t="s">
        <v>446</v>
      </c>
      <c r="G276" s="11" t="s">
        <v>28</v>
      </c>
      <c r="H276" s="11" t="s">
        <v>29</v>
      </c>
      <c r="I276" s="11" t="s">
        <v>30</v>
      </c>
      <c r="J276" s="11" t="s">
        <v>83</v>
      </c>
      <c r="K276" s="11" t="s">
        <v>340</v>
      </c>
      <c r="L276" s="11" t="s">
        <v>33</v>
      </c>
      <c r="M276" s="11" t="s">
        <v>34</v>
      </c>
      <c r="N276" s="11" t="s">
        <v>33</v>
      </c>
      <c r="O276" s="11" t="s">
        <v>35</v>
      </c>
      <c r="P276" s="11" t="s">
        <v>558</v>
      </c>
      <c r="Q276" s="20">
        <v>1000</v>
      </c>
      <c r="R276" s="10">
        <f t="shared" si="10"/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  <c r="AD276" s="13">
        <v>0</v>
      </c>
    </row>
    <row r="277" spans="1:30" ht="33.75">
      <c r="A277" s="7">
        <v>517</v>
      </c>
      <c r="B277" s="8">
        <v>40049862</v>
      </c>
      <c r="C277" s="9" t="s">
        <v>24</v>
      </c>
      <c r="D277" s="8" t="s">
        <v>559</v>
      </c>
      <c r="E277" s="8" t="s">
        <v>26</v>
      </c>
      <c r="F277" s="8" t="s">
        <v>446</v>
      </c>
      <c r="G277" s="8" t="s">
        <v>28</v>
      </c>
      <c r="H277" s="8" t="s">
        <v>29</v>
      </c>
      <c r="I277" s="8" t="s">
        <v>30</v>
      </c>
      <c r="J277" s="8" t="s">
        <v>83</v>
      </c>
      <c r="K277" s="8" t="s">
        <v>90</v>
      </c>
      <c r="L277" s="8" t="s">
        <v>33</v>
      </c>
      <c r="M277" s="8" t="s">
        <v>34</v>
      </c>
      <c r="N277" s="8" t="s">
        <v>426</v>
      </c>
      <c r="O277" s="8" t="s">
        <v>35</v>
      </c>
      <c r="P277" s="8" t="s">
        <v>560</v>
      </c>
      <c r="Q277" s="10">
        <v>10839000</v>
      </c>
      <c r="R277" s="10">
        <f t="shared" si="10"/>
        <v>10838056</v>
      </c>
      <c r="S277" s="10">
        <v>0</v>
      </c>
      <c r="T277" s="10">
        <v>0</v>
      </c>
      <c r="U277" s="10">
        <v>0</v>
      </c>
      <c r="V277" s="10">
        <v>10838056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</row>
    <row r="278" spans="1:30" ht="33.75">
      <c r="A278" s="7">
        <v>518</v>
      </c>
      <c r="B278" s="11">
        <v>40050700</v>
      </c>
      <c r="C278" s="12" t="s">
        <v>24</v>
      </c>
      <c r="D278" s="11" t="s">
        <v>561</v>
      </c>
      <c r="E278" s="11" t="s">
        <v>26</v>
      </c>
      <c r="F278" s="11" t="s">
        <v>446</v>
      </c>
      <c r="G278" s="11" t="s">
        <v>28</v>
      </c>
      <c r="H278" s="11" t="s">
        <v>29</v>
      </c>
      <c r="I278" s="11" t="s">
        <v>30</v>
      </c>
      <c r="J278" s="11" t="s">
        <v>83</v>
      </c>
      <c r="K278" s="11" t="s">
        <v>287</v>
      </c>
      <c r="L278" s="11" t="s">
        <v>33</v>
      </c>
      <c r="M278" s="11" t="s">
        <v>34</v>
      </c>
      <c r="N278" s="11" t="s">
        <v>426</v>
      </c>
      <c r="O278" s="11" t="s">
        <v>35</v>
      </c>
      <c r="P278" s="11" t="s">
        <v>513</v>
      </c>
      <c r="Q278" s="13">
        <v>15150000</v>
      </c>
      <c r="R278" s="10">
        <f t="shared" si="10"/>
        <v>15149795</v>
      </c>
      <c r="S278" s="13">
        <v>0</v>
      </c>
      <c r="T278" s="13">
        <v>0</v>
      </c>
      <c r="U278" s="13">
        <v>0</v>
      </c>
      <c r="V278" s="13">
        <v>15149795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>
        <v>0</v>
      </c>
    </row>
    <row r="279" spans="1:30" ht="33.75">
      <c r="A279" s="7">
        <v>522</v>
      </c>
      <c r="B279" s="28">
        <v>40050909</v>
      </c>
      <c r="C279" s="22" t="s">
        <v>406</v>
      </c>
      <c r="D279" s="22" t="s">
        <v>675</v>
      </c>
      <c r="E279" s="8"/>
      <c r="F279" s="8" t="s">
        <v>446</v>
      </c>
      <c r="G279" s="8" t="s">
        <v>28</v>
      </c>
      <c r="H279" s="8" t="s">
        <v>29</v>
      </c>
      <c r="I279" s="8" t="s">
        <v>30</v>
      </c>
      <c r="J279" s="8" t="s">
        <v>83</v>
      </c>
      <c r="K279" s="8" t="s">
        <v>441</v>
      </c>
      <c r="L279" s="8" t="s">
        <v>33</v>
      </c>
      <c r="M279" s="8" t="s">
        <v>34</v>
      </c>
      <c r="N279" s="8" t="s">
        <v>433</v>
      </c>
      <c r="O279" s="8" t="s">
        <v>35</v>
      </c>
      <c r="P279" s="8" t="s">
        <v>562</v>
      </c>
      <c r="Q279" s="20">
        <v>45105000</v>
      </c>
      <c r="R279" s="10">
        <f t="shared" si="10"/>
        <v>45105000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45105000</v>
      </c>
      <c r="AB279" s="10">
        <v>0</v>
      </c>
      <c r="AC279" s="10">
        <v>0</v>
      </c>
      <c r="AD279" s="10">
        <v>0</v>
      </c>
    </row>
    <row r="280" spans="1:30" ht="33.75">
      <c r="A280" s="7">
        <v>523</v>
      </c>
      <c r="B280" s="11">
        <v>40050911</v>
      </c>
      <c r="C280" s="12" t="s">
        <v>406</v>
      </c>
      <c r="D280" s="11" t="s">
        <v>563</v>
      </c>
      <c r="E280" s="11" t="s">
        <v>512</v>
      </c>
      <c r="F280" s="11" t="s">
        <v>446</v>
      </c>
      <c r="G280" s="11" t="s">
        <v>28</v>
      </c>
      <c r="H280" s="11" t="s">
        <v>29</v>
      </c>
      <c r="I280" s="11" t="s">
        <v>30</v>
      </c>
      <c r="J280" s="11" t="s">
        <v>83</v>
      </c>
      <c r="K280" s="11" t="s">
        <v>441</v>
      </c>
      <c r="L280" s="11" t="s">
        <v>33</v>
      </c>
      <c r="M280" s="11" t="s">
        <v>34</v>
      </c>
      <c r="N280" s="11" t="s">
        <v>433</v>
      </c>
      <c r="O280" s="11" t="s">
        <v>35</v>
      </c>
      <c r="P280" s="11" t="s">
        <v>562</v>
      </c>
      <c r="Q280" s="13">
        <v>595367000</v>
      </c>
      <c r="R280" s="10">
        <f t="shared" si="10"/>
        <v>595367000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12950000</v>
      </c>
      <c r="AA280" s="13">
        <v>582417000</v>
      </c>
      <c r="AB280" s="13">
        <v>0</v>
      </c>
      <c r="AC280" s="13">
        <v>0</v>
      </c>
      <c r="AD280" s="13">
        <v>0</v>
      </c>
    </row>
    <row r="281" spans="1:30" ht="33.75">
      <c r="A281" s="7">
        <v>524</v>
      </c>
      <c r="B281" s="8">
        <v>40050912</v>
      </c>
      <c r="C281" s="9" t="s">
        <v>406</v>
      </c>
      <c r="D281" s="8" t="s">
        <v>564</v>
      </c>
      <c r="E281" s="8" t="s">
        <v>512</v>
      </c>
      <c r="F281" s="8" t="s">
        <v>446</v>
      </c>
      <c r="G281" s="8" t="s">
        <v>28</v>
      </c>
      <c r="H281" s="8" t="s">
        <v>29</v>
      </c>
      <c r="I281" s="8" t="s">
        <v>30</v>
      </c>
      <c r="J281" s="8" t="s">
        <v>83</v>
      </c>
      <c r="K281" s="8" t="s">
        <v>441</v>
      </c>
      <c r="L281" s="8" t="s">
        <v>33</v>
      </c>
      <c r="M281" s="8" t="s">
        <v>34</v>
      </c>
      <c r="N281" s="8" t="s">
        <v>433</v>
      </c>
      <c r="O281" s="8" t="s">
        <v>35</v>
      </c>
      <c r="P281" s="8" t="s">
        <v>562</v>
      </c>
      <c r="Q281" s="20">
        <v>1543429000</v>
      </c>
      <c r="R281" s="10">
        <f t="shared" si="10"/>
        <v>1543429000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1543429000</v>
      </c>
      <c r="AA281" s="10">
        <v>0</v>
      </c>
      <c r="AB281" s="10">
        <v>0</v>
      </c>
      <c r="AC281" s="10">
        <v>0</v>
      </c>
      <c r="AD281" s="10">
        <v>0</v>
      </c>
    </row>
    <row r="282" spans="1:30" ht="33.75">
      <c r="A282" s="7"/>
      <c r="B282" s="28">
        <v>40050916</v>
      </c>
      <c r="C282" s="23" t="s">
        <v>406</v>
      </c>
      <c r="D282" s="22" t="s">
        <v>715</v>
      </c>
      <c r="E282" s="22" t="s">
        <v>512</v>
      </c>
      <c r="F282" s="22" t="s">
        <v>446</v>
      </c>
      <c r="G282" s="22" t="s">
        <v>28</v>
      </c>
      <c r="H282" s="22" t="s">
        <v>29</v>
      </c>
      <c r="I282" s="22" t="s">
        <v>45</v>
      </c>
      <c r="J282" s="22" t="s">
        <v>96</v>
      </c>
      <c r="K282" s="22" t="s">
        <v>441</v>
      </c>
      <c r="L282" s="22" t="s">
        <v>33</v>
      </c>
      <c r="M282" s="22" t="s">
        <v>34</v>
      </c>
      <c r="N282" s="22" t="s">
        <v>433</v>
      </c>
      <c r="O282" s="22" t="s">
        <v>35</v>
      </c>
      <c r="P282" s="22" t="s">
        <v>716</v>
      </c>
      <c r="Q282" s="10">
        <v>41421000</v>
      </c>
      <c r="R282" s="10">
        <f t="shared" si="10"/>
        <v>38369604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38369604</v>
      </c>
    </row>
    <row r="283" spans="1:30" ht="33.75">
      <c r="A283" s="7"/>
      <c r="B283" s="29">
        <v>40050920</v>
      </c>
      <c r="C283" s="25" t="s">
        <v>406</v>
      </c>
      <c r="D283" s="24" t="s">
        <v>717</v>
      </c>
      <c r="E283" s="24" t="s">
        <v>512</v>
      </c>
      <c r="F283" s="24" t="s">
        <v>446</v>
      </c>
      <c r="G283" s="24" t="s">
        <v>28</v>
      </c>
      <c r="H283" s="24" t="s">
        <v>29</v>
      </c>
      <c r="I283" s="24" t="s">
        <v>45</v>
      </c>
      <c r="J283" s="24" t="s">
        <v>96</v>
      </c>
      <c r="K283" s="24" t="s">
        <v>441</v>
      </c>
      <c r="L283" s="24" t="s">
        <v>33</v>
      </c>
      <c r="M283" s="24" t="s">
        <v>34</v>
      </c>
      <c r="N283" s="24" t="s">
        <v>33</v>
      </c>
      <c r="O283" s="24" t="s">
        <v>35</v>
      </c>
      <c r="P283" s="24" t="s">
        <v>716</v>
      </c>
      <c r="Q283" s="10">
        <v>85002000</v>
      </c>
      <c r="R283" s="10">
        <f t="shared" si="10"/>
        <v>84639303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84639303</v>
      </c>
    </row>
    <row r="284" spans="1:30" ht="33.75">
      <c r="A284" s="7"/>
      <c r="B284" s="28">
        <v>40050922</v>
      </c>
      <c r="C284" s="23" t="s">
        <v>406</v>
      </c>
      <c r="D284" s="22" t="s">
        <v>718</v>
      </c>
      <c r="E284" s="22" t="s">
        <v>512</v>
      </c>
      <c r="F284" s="22" t="s">
        <v>446</v>
      </c>
      <c r="G284" s="22" t="s">
        <v>28</v>
      </c>
      <c r="H284" s="22" t="s">
        <v>29</v>
      </c>
      <c r="I284" s="22" t="s">
        <v>45</v>
      </c>
      <c r="J284" s="22" t="s">
        <v>96</v>
      </c>
      <c r="K284" s="22" t="s">
        <v>441</v>
      </c>
      <c r="L284" s="22" t="s">
        <v>33</v>
      </c>
      <c r="M284" s="22" t="s">
        <v>34</v>
      </c>
      <c r="N284" s="22" t="s">
        <v>433</v>
      </c>
      <c r="O284" s="22" t="s">
        <v>35</v>
      </c>
      <c r="P284" s="22" t="s">
        <v>716</v>
      </c>
      <c r="Q284" s="10">
        <v>41421000</v>
      </c>
      <c r="R284" s="10">
        <f t="shared" si="10"/>
        <v>41023861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41023861</v>
      </c>
    </row>
    <row r="285" spans="1:30" ht="33.75">
      <c r="A285" s="7">
        <v>525</v>
      </c>
      <c r="B285" s="29">
        <v>40050929</v>
      </c>
      <c r="C285" s="24" t="s">
        <v>406</v>
      </c>
      <c r="D285" s="24" t="s">
        <v>674</v>
      </c>
      <c r="E285" s="8"/>
      <c r="F285" s="8" t="s">
        <v>446</v>
      </c>
      <c r="G285" s="8" t="s">
        <v>28</v>
      </c>
      <c r="H285" s="8" t="s">
        <v>29</v>
      </c>
      <c r="I285" s="8" t="s">
        <v>30</v>
      </c>
      <c r="J285" s="8" t="s">
        <v>83</v>
      </c>
      <c r="K285" s="8" t="s">
        <v>441</v>
      </c>
      <c r="L285" s="8" t="s">
        <v>33</v>
      </c>
      <c r="M285" s="8" t="s">
        <v>34</v>
      </c>
      <c r="N285" s="8" t="s">
        <v>433</v>
      </c>
      <c r="O285" s="8" t="s">
        <v>35</v>
      </c>
      <c r="P285" s="8" t="s">
        <v>562</v>
      </c>
      <c r="Q285" s="10">
        <v>47390000</v>
      </c>
      <c r="R285" s="10">
        <f t="shared" si="10"/>
        <v>47353397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47353397</v>
      </c>
      <c r="AB285" s="10">
        <v>0</v>
      </c>
      <c r="AC285" s="10">
        <v>0</v>
      </c>
      <c r="AD285" s="10">
        <v>0</v>
      </c>
    </row>
    <row r="286" spans="1:30" ht="33.75">
      <c r="A286" s="7">
        <v>526</v>
      </c>
      <c r="B286" s="11">
        <v>40050930</v>
      </c>
      <c r="C286" s="12" t="s">
        <v>406</v>
      </c>
      <c r="D286" s="11" t="s">
        <v>565</v>
      </c>
      <c r="E286" s="11" t="s">
        <v>512</v>
      </c>
      <c r="F286" s="11" t="s">
        <v>446</v>
      </c>
      <c r="G286" s="11" t="s">
        <v>28</v>
      </c>
      <c r="H286" s="11" t="s">
        <v>29</v>
      </c>
      <c r="I286" s="11" t="s">
        <v>30</v>
      </c>
      <c r="J286" s="11" t="s">
        <v>83</v>
      </c>
      <c r="K286" s="11" t="s">
        <v>441</v>
      </c>
      <c r="L286" s="11" t="s">
        <v>33</v>
      </c>
      <c r="M286" s="11" t="s">
        <v>34</v>
      </c>
      <c r="N286" s="11" t="s">
        <v>433</v>
      </c>
      <c r="O286" s="11" t="s">
        <v>35</v>
      </c>
      <c r="P286" s="11" t="s">
        <v>562</v>
      </c>
      <c r="Q286" s="20">
        <v>2357193000</v>
      </c>
      <c r="R286" s="10">
        <f t="shared" si="10"/>
        <v>2357192991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2357192991</v>
      </c>
      <c r="AA286" s="13">
        <v>0</v>
      </c>
      <c r="AB286" s="13">
        <v>0</v>
      </c>
      <c r="AC286" s="13">
        <v>0</v>
      </c>
      <c r="AD286" s="13">
        <v>0</v>
      </c>
    </row>
    <row r="287" spans="1:30" ht="33.75">
      <c r="A287" s="7">
        <v>527</v>
      </c>
      <c r="B287" s="8">
        <v>40050933</v>
      </c>
      <c r="C287" s="9" t="s">
        <v>406</v>
      </c>
      <c r="D287" s="8" t="s">
        <v>566</v>
      </c>
      <c r="E287" s="8" t="s">
        <v>512</v>
      </c>
      <c r="F287" s="8" t="s">
        <v>446</v>
      </c>
      <c r="G287" s="8" t="s">
        <v>28</v>
      </c>
      <c r="H287" s="8" t="s">
        <v>29</v>
      </c>
      <c r="I287" s="8" t="s">
        <v>30</v>
      </c>
      <c r="J287" s="8" t="s">
        <v>83</v>
      </c>
      <c r="K287" s="8" t="s">
        <v>441</v>
      </c>
      <c r="L287" s="8" t="s">
        <v>33</v>
      </c>
      <c r="M287" s="8" t="s">
        <v>34</v>
      </c>
      <c r="N287" s="8" t="s">
        <v>433</v>
      </c>
      <c r="O287" s="8" t="s">
        <v>35</v>
      </c>
      <c r="P287" s="8" t="s">
        <v>562</v>
      </c>
      <c r="Q287" s="10">
        <v>759946000</v>
      </c>
      <c r="R287" s="10">
        <f t="shared" si="10"/>
        <v>759946000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12950000</v>
      </c>
      <c r="AA287" s="10">
        <v>746996000</v>
      </c>
      <c r="AB287" s="10">
        <v>0</v>
      </c>
      <c r="AC287" s="10">
        <v>0</v>
      </c>
      <c r="AD287" s="10">
        <v>0</v>
      </c>
    </row>
    <row r="288" spans="1:30" ht="33.75">
      <c r="A288" s="7">
        <v>528</v>
      </c>
      <c r="B288" s="11">
        <v>40051586</v>
      </c>
      <c r="C288" s="12" t="s">
        <v>406</v>
      </c>
      <c r="D288" s="11" t="s">
        <v>567</v>
      </c>
      <c r="E288" s="11" t="s">
        <v>512</v>
      </c>
      <c r="F288" s="11" t="s">
        <v>446</v>
      </c>
      <c r="G288" s="11" t="s">
        <v>28</v>
      </c>
      <c r="H288" s="11" t="s">
        <v>29</v>
      </c>
      <c r="I288" s="11" t="s">
        <v>55</v>
      </c>
      <c r="J288" s="11" t="s">
        <v>524</v>
      </c>
      <c r="K288" s="11" t="s">
        <v>419</v>
      </c>
      <c r="L288" s="11" t="s">
        <v>33</v>
      </c>
      <c r="M288" s="11" t="s">
        <v>34</v>
      </c>
      <c r="N288" s="11" t="s">
        <v>525</v>
      </c>
      <c r="O288" s="11" t="s">
        <v>35</v>
      </c>
      <c r="P288" s="11" t="s">
        <v>513</v>
      </c>
      <c r="Q288" s="20">
        <v>56976000</v>
      </c>
      <c r="R288" s="10">
        <f t="shared" si="10"/>
        <v>56975871</v>
      </c>
      <c r="S288" s="13">
        <v>0</v>
      </c>
      <c r="T288" s="13">
        <v>56975871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  <c r="AD288" s="13">
        <v>0</v>
      </c>
    </row>
    <row r="289" spans="1:30" ht="33.75">
      <c r="A289" s="7">
        <v>529</v>
      </c>
      <c r="B289" s="8">
        <v>40051845</v>
      </c>
      <c r="C289" s="9" t="s">
        <v>24</v>
      </c>
      <c r="D289" s="8" t="s">
        <v>568</v>
      </c>
      <c r="E289" s="8" t="s">
        <v>26</v>
      </c>
      <c r="F289" s="8" t="s">
        <v>446</v>
      </c>
      <c r="G289" s="8" t="s">
        <v>28</v>
      </c>
      <c r="H289" s="8" t="s">
        <v>29</v>
      </c>
      <c r="I289" s="8" t="s">
        <v>30</v>
      </c>
      <c r="J289" s="8" t="s">
        <v>83</v>
      </c>
      <c r="K289" s="8" t="s">
        <v>441</v>
      </c>
      <c r="L289" s="8" t="s">
        <v>33</v>
      </c>
      <c r="M289" s="8" t="s">
        <v>34</v>
      </c>
      <c r="N289" s="8" t="s">
        <v>426</v>
      </c>
      <c r="O289" s="8" t="s">
        <v>35</v>
      </c>
      <c r="P289" s="8" t="s">
        <v>477</v>
      </c>
      <c r="Q289" s="10">
        <v>180977000</v>
      </c>
      <c r="R289" s="10">
        <f t="shared" si="10"/>
        <v>180975806</v>
      </c>
      <c r="S289" s="10">
        <v>88098000</v>
      </c>
      <c r="T289" s="10">
        <v>0</v>
      </c>
      <c r="U289" s="10">
        <v>0</v>
      </c>
      <c r="V289" s="10">
        <v>0</v>
      </c>
      <c r="W289" s="10">
        <v>88096839</v>
      </c>
      <c r="X289" s="10">
        <v>0</v>
      </c>
      <c r="Y289" s="10">
        <v>0</v>
      </c>
      <c r="Z289" s="10">
        <v>0</v>
      </c>
      <c r="AA289" s="10">
        <v>0</v>
      </c>
      <c r="AB289" s="10">
        <v>4780967</v>
      </c>
      <c r="AC289" s="10">
        <v>0</v>
      </c>
      <c r="AD289" s="10">
        <v>0</v>
      </c>
    </row>
    <row r="290" spans="1:30" ht="33.75">
      <c r="A290" s="7">
        <v>530</v>
      </c>
      <c r="B290" s="11">
        <v>40051847</v>
      </c>
      <c r="C290" s="12" t="s">
        <v>24</v>
      </c>
      <c r="D290" s="11" t="s">
        <v>569</v>
      </c>
      <c r="E290" s="11" t="s">
        <v>26</v>
      </c>
      <c r="F290" s="11" t="s">
        <v>446</v>
      </c>
      <c r="G290" s="11" t="s">
        <v>28</v>
      </c>
      <c r="H290" s="11" t="s">
        <v>29</v>
      </c>
      <c r="I290" s="11" t="s">
        <v>30</v>
      </c>
      <c r="J290" s="11" t="s">
        <v>83</v>
      </c>
      <c r="K290" s="11" t="s">
        <v>441</v>
      </c>
      <c r="L290" s="11" t="s">
        <v>33</v>
      </c>
      <c r="M290" s="11" t="s">
        <v>34</v>
      </c>
      <c r="N290" s="11" t="s">
        <v>426</v>
      </c>
      <c r="O290" s="11" t="s">
        <v>35</v>
      </c>
      <c r="P290" s="11" t="s">
        <v>570</v>
      </c>
      <c r="Q290" s="13">
        <v>16234000</v>
      </c>
      <c r="R290" s="10">
        <f t="shared" si="10"/>
        <v>16233421</v>
      </c>
      <c r="S290" s="13">
        <v>0</v>
      </c>
      <c r="T290" s="13">
        <v>0</v>
      </c>
      <c r="U290" s="13">
        <v>0</v>
      </c>
      <c r="V290" s="13">
        <v>16233421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</row>
    <row r="291" spans="1:30" ht="33.75">
      <c r="A291" s="7">
        <v>531</v>
      </c>
      <c r="B291" s="8">
        <v>40051855</v>
      </c>
      <c r="C291" s="9" t="s">
        <v>406</v>
      </c>
      <c r="D291" s="8" t="s">
        <v>571</v>
      </c>
      <c r="E291" s="8" t="s">
        <v>512</v>
      </c>
      <c r="F291" s="8" t="s">
        <v>446</v>
      </c>
      <c r="G291" s="8" t="s">
        <v>28</v>
      </c>
      <c r="H291" s="8" t="s">
        <v>29</v>
      </c>
      <c r="I291" s="8" t="s">
        <v>30</v>
      </c>
      <c r="J291" s="8" t="s">
        <v>572</v>
      </c>
      <c r="K291" s="8" t="s">
        <v>419</v>
      </c>
      <c r="L291" s="8" t="s">
        <v>33</v>
      </c>
      <c r="M291" s="8" t="s">
        <v>34</v>
      </c>
      <c r="N291" s="8" t="s">
        <v>573</v>
      </c>
      <c r="O291" s="8" t="s">
        <v>35</v>
      </c>
      <c r="P291" s="8" t="s">
        <v>513</v>
      </c>
      <c r="Q291" s="10">
        <v>21662000</v>
      </c>
      <c r="R291" s="10">
        <f t="shared" si="10"/>
        <v>21660329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21660329</v>
      </c>
    </row>
    <row r="292" spans="1:30" ht="33.75">
      <c r="A292" s="7">
        <v>532</v>
      </c>
      <c r="B292" s="11">
        <v>40051856</v>
      </c>
      <c r="C292" s="12" t="s">
        <v>406</v>
      </c>
      <c r="D292" s="11" t="s">
        <v>574</v>
      </c>
      <c r="E292" s="11" t="s">
        <v>512</v>
      </c>
      <c r="F292" s="11" t="s">
        <v>446</v>
      </c>
      <c r="G292" s="11" t="s">
        <v>28</v>
      </c>
      <c r="H292" s="11" t="s">
        <v>29</v>
      </c>
      <c r="I292" s="11" t="s">
        <v>30</v>
      </c>
      <c r="J292" s="11" t="s">
        <v>572</v>
      </c>
      <c r="K292" s="11" t="s">
        <v>419</v>
      </c>
      <c r="L292" s="11" t="s">
        <v>33</v>
      </c>
      <c r="M292" s="11" t="s">
        <v>34</v>
      </c>
      <c r="N292" s="11" t="s">
        <v>573</v>
      </c>
      <c r="O292" s="11" t="s">
        <v>35</v>
      </c>
      <c r="P292" s="11" t="s">
        <v>513</v>
      </c>
      <c r="Q292" s="20">
        <v>0</v>
      </c>
      <c r="R292" s="10">
        <f t="shared" si="10"/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0</v>
      </c>
    </row>
    <row r="293" spans="1:30" ht="33.75">
      <c r="A293" s="7">
        <v>533</v>
      </c>
      <c r="B293" s="8">
        <v>40051929</v>
      </c>
      <c r="C293" s="9" t="s">
        <v>24</v>
      </c>
      <c r="D293" s="8" t="s">
        <v>575</v>
      </c>
      <c r="E293" s="8" t="s">
        <v>26</v>
      </c>
      <c r="F293" s="8" t="s">
        <v>446</v>
      </c>
      <c r="G293" s="8" t="s">
        <v>28</v>
      </c>
      <c r="H293" s="8" t="s">
        <v>29</v>
      </c>
      <c r="I293" s="8" t="s">
        <v>30</v>
      </c>
      <c r="J293" s="8" t="s">
        <v>83</v>
      </c>
      <c r="K293" s="8" t="s">
        <v>432</v>
      </c>
      <c r="L293" s="8" t="s">
        <v>33</v>
      </c>
      <c r="M293" s="8" t="s">
        <v>34</v>
      </c>
      <c r="N293" s="8" t="s">
        <v>426</v>
      </c>
      <c r="O293" s="8" t="s">
        <v>35</v>
      </c>
      <c r="P293" s="8" t="s">
        <v>576</v>
      </c>
      <c r="Q293" s="10">
        <v>6334000</v>
      </c>
      <c r="R293" s="10">
        <f t="shared" si="10"/>
        <v>6333144</v>
      </c>
      <c r="S293" s="10">
        <v>0</v>
      </c>
      <c r="T293" s="10">
        <v>0</v>
      </c>
      <c r="U293" s="10">
        <v>0</v>
      </c>
      <c r="V293" s="10">
        <v>6333144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</row>
    <row r="294" spans="1:30" ht="33.75">
      <c r="A294" s="7">
        <v>534</v>
      </c>
      <c r="B294" s="11">
        <v>40051984</v>
      </c>
      <c r="C294" s="12" t="s">
        <v>406</v>
      </c>
      <c r="D294" s="11" t="s">
        <v>577</v>
      </c>
      <c r="E294" s="11" t="s">
        <v>512</v>
      </c>
      <c r="F294" s="11" t="s">
        <v>446</v>
      </c>
      <c r="G294" s="11" t="s">
        <v>28</v>
      </c>
      <c r="H294" s="11" t="s">
        <v>29</v>
      </c>
      <c r="I294" s="11" t="s">
        <v>55</v>
      </c>
      <c r="J294" s="11" t="s">
        <v>524</v>
      </c>
      <c r="K294" s="11" t="s">
        <v>419</v>
      </c>
      <c r="L294" s="11" t="s">
        <v>33</v>
      </c>
      <c r="M294" s="11" t="s">
        <v>34</v>
      </c>
      <c r="N294" s="11" t="s">
        <v>525</v>
      </c>
      <c r="O294" s="11" t="s">
        <v>35</v>
      </c>
      <c r="P294" s="11" t="s">
        <v>513</v>
      </c>
      <c r="Q294" s="20">
        <v>6263000</v>
      </c>
      <c r="R294" s="10">
        <f t="shared" si="10"/>
        <v>6262137</v>
      </c>
      <c r="S294" s="13">
        <v>0</v>
      </c>
      <c r="T294" s="13">
        <v>6262137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</row>
    <row r="295" spans="1:30" ht="33.75">
      <c r="A295" s="7">
        <v>535</v>
      </c>
      <c r="B295" s="8">
        <v>40052054</v>
      </c>
      <c r="C295" s="9" t="s">
        <v>24</v>
      </c>
      <c r="D295" s="8" t="s">
        <v>578</v>
      </c>
      <c r="E295" s="8" t="s">
        <v>26</v>
      </c>
      <c r="F295" s="8" t="s">
        <v>446</v>
      </c>
      <c r="G295" s="8" t="s">
        <v>28</v>
      </c>
      <c r="H295" s="8" t="s">
        <v>29</v>
      </c>
      <c r="I295" s="8" t="s">
        <v>45</v>
      </c>
      <c r="J295" s="8" t="s">
        <v>96</v>
      </c>
      <c r="K295" s="8" t="s">
        <v>90</v>
      </c>
      <c r="L295" s="8" t="s">
        <v>33</v>
      </c>
      <c r="M295" s="8" t="s">
        <v>34</v>
      </c>
      <c r="N295" s="8" t="s">
        <v>501</v>
      </c>
      <c r="O295" s="8" t="s">
        <v>35</v>
      </c>
      <c r="P295" s="8" t="s">
        <v>513</v>
      </c>
      <c r="Q295" s="20">
        <v>53193000</v>
      </c>
      <c r="R295" s="10">
        <f t="shared" si="10"/>
        <v>53193000</v>
      </c>
      <c r="S295" s="10">
        <v>0</v>
      </c>
      <c r="T295" s="10">
        <v>53193000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</row>
    <row r="296" spans="1:30" ht="45">
      <c r="A296" s="7">
        <v>536</v>
      </c>
      <c r="B296" s="11">
        <v>40052080</v>
      </c>
      <c r="C296" s="12" t="s">
        <v>406</v>
      </c>
      <c r="D296" s="11" t="s">
        <v>579</v>
      </c>
      <c r="E296" s="11" t="s">
        <v>408</v>
      </c>
      <c r="F296" s="11" t="s">
        <v>409</v>
      </c>
      <c r="G296" s="11" t="s">
        <v>28</v>
      </c>
      <c r="H296" s="11" t="s">
        <v>29</v>
      </c>
      <c r="I296" s="11" t="s">
        <v>30</v>
      </c>
      <c r="J296" s="11" t="s">
        <v>83</v>
      </c>
      <c r="K296" s="11" t="s">
        <v>340</v>
      </c>
      <c r="L296" s="11" t="s">
        <v>33</v>
      </c>
      <c r="M296" s="11" t="s">
        <v>34</v>
      </c>
      <c r="N296" s="11" t="s">
        <v>33</v>
      </c>
      <c r="O296" s="11" t="s">
        <v>35</v>
      </c>
      <c r="P296" s="11" t="s">
        <v>580</v>
      </c>
      <c r="Q296" s="20">
        <v>109791000</v>
      </c>
      <c r="R296" s="10">
        <f t="shared" si="10"/>
        <v>109790649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109790649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</row>
    <row r="297" spans="1:30" ht="33.75">
      <c r="A297" s="7">
        <v>537</v>
      </c>
      <c r="B297" s="8">
        <v>40052155</v>
      </c>
      <c r="C297" s="9" t="s">
        <v>24</v>
      </c>
      <c r="D297" s="8" t="s">
        <v>581</v>
      </c>
      <c r="E297" s="8" t="s">
        <v>26</v>
      </c>
      <c r="F297" s="8" t="s">
        <v>446</v>
      </c>
      <c r="G297" s="8" t="s">
        <v>28</v>
      </c>
      <c r="H297" s="8" t="s">
        <v>29</v>
      </c>
      <c r="I297" s="8" t="s">
        <v>30</v>
      </c>
      <c r="J297" s="8" t="s">
        <v>475</v>
      </c>
      <c r="K297" s="8" t="s">
        <v>176</v>
      </c>
      <c r="L297" s="8" t="s">
        <v>33</v>
      </c>
      <c r="M297" s="8" t="s">
        <v>34</v>
      </c>
      <c r="N297" s="8" t="s">
        <v>476</v>
      </c>
      <c r="O297" s="8" t="s">
        <v>35</v>
      </c>
      <c r="P297" s="8" t="s">
        <v>513</v>
      </c>
      <c r="Q297" s="20">
        <v>37111000</v>
      </c>
      <c r="R297" s="10">
        <f t="shared" si="10"/>
        <v>37109520</v>
      </c>
      <c r="S297" s="10">
        <v>0</v>
      </c>
      <c r="T297" s="10">
        <v>37109520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</row>
    <row r="298" spans="1:30" ht="33.75">
      <c r="A298" s="7">
        <v>538</v>
      </c>
      <c r="B298" s="11">
        <v>40052598</v>
      </c>
      <c r="C298" s="12" t="s">
        <v>406</v>
      </c>
      <c r="D298" s="11" t="s">
        <v>582</v>
      </c>
      <c r="E298" s="11" t="s">
        <v>408</v>
      </c>
      <c r="F298" s="11" t="s">
        <v>409</v>
      </c>
      <c r="G298" s="11" t="s">
        <v>28</v>
      </c>
      <c r="H298" s="11" t="s">
        <v>29</v>
      </c>
      <c r="I298" s="11" t="s">
        <v>30</v>
      </c>
      <c r="J298" s="11" t="s">
        <v>83</v>
      </c>
      <c r="K298" s="11" t="s">
        <v>441</v>
      </c>
      <c r="L298" s="11" t="s">
        <v>33</v>
      </c>
      <c r="M298" s="11" t="s">
        <v>34</v>
      </c>
      <c r="N298" s="11" t="s">
        <v>33</v>
      </c>
      <c r="O298" s="11" t="s">
        <v>35</v>
      </c>
      <c r="P298" s="11" t="s">
        <v>176</v>
      </c>
      <c r="Q298" s="20">
        <v>71520000</v>
      </c>
      <c r="R298" s="10">
        <f t="shared" si="10"/>
        <v>71519740</v>
      </c>
      <c r="S298" s="13">
        <v>0</v>
      </c>
      <c r="T298" s="13">
        <v>0</v>
      </c>
      <c r="U298" s="13">
        <v>47186612</v>
      </c>
      <c r="V298" s="13">
        <v>19143936</v>
      </c>
      <c r="W298" s="13">
        <v>5189192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</row>
    <row r="299" spans="1:30" ht="33.75">
      <c r="A299" s="7">
        <v>539</v>
      </c>
      <c r="B299" s="8">
        <v>40052743</v>
      </c>
      <c r="C299" s="9" t="s">
        <v>24</v>
      </c>
      <c r="D299" s="8" t="s">
        <v>583</v>
      </c>
      <c r="E299" s="8" t="s">
        <v>26</v>
      </c>
      <c r="F299" s="8" t="s">
        <v>446</v>
      </c>
      <c r="G299" s="8" t="s">
        <v>28</v>
      </c>
      <c r="H299" s="8" t="s">
        <v>29</v>
      </c>
      <c r="I299" s="8" t="s">
        <v>55</v>
      </c>
      <c r="J299" s="8" t="s">
        <v>99</v>
      </c>
      <c r="K299" s="8" t="s">
        <v>441</v>
      </c>
      <c r="L299" s="8" t="s">
        <v>33</v>
      </c>
      <c r="M299" s="8" t="s">
        <v>34</v>
      </c>
      <c r="N299" s="8" t="s">
        <v>447</v>
      </c>
      <c r="O299" s="8" t="s">
        <v>35</v>
      </c>
      <c r="P299" s="8" t="s">
        <v>570</v>
      </c>
      <c r="Q299" s="20">
        <v>22929000</v>
      </c>
      <c r="R299" s="10">
        <f t="shared" si="10"/>
        <v>22928820</v>
      </c>
      <c r="S299" s="10">
        <v>0</v>
      </c>
      <c r="T299" s="10">
        <v>0</v>
      </c>
      <c r="U299" s="10">
        <v>0</v>
      </c>
      <c r="V299" s="10">
        <v>0</v>
      </c>
      <c r="W299" s="10">
        <v>22928820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</row>
    <row r="300" spans="1:30" ht="33.75">
      <c r="A300" s="7">
        <v>540</v>
      </c>
      <c r="B300" s="11">
        <v>40053012</v>
      </c>
      <c r="C300" s="12" t="s">
        <v>406</v>
      </c>
      <c r="D300" s="11" t="s">
        <v>584</v>
      </c>
      <c r="E300" s="11" t="s">
        <v>512</v>
      </c>
      <c r="F300" s="11" t="s">
        <v>446</v>
      </c>
      <c r="G300" s="11" t="s">
        <v>28</v>
      </c>
      <c r="H300" s="11" t="s">
        <v>29</v>
      </c>
      <c r="I300" s="11" t="s">
        <v>30</v>
      </c>
      <c r="J300" s="11" t="s">
        <v>83</v>
      </c>
      <c r="K300" s="11" t="s">
        <v>441</v>
      </c>
      <c r="L300" s="11" t="s">
        <v>33</v>
      </c>
      <c r="M300" s="11" t="s">
        <v>34</v>
      </c>
      <c r="N300" s="11" t="s">
        <v>426</v>
      </c>
      <c r="O300" s="11" t="s">
        <v>35</v>
      </c>
      <c r="P300" s="11" t="s">
        <v>477</v>
      </c>
      <c r="Q300" s="20">
        <v>56587000</v>
      </c>
      <c r="R300" s="10">
        <f t="shared" si="10"/>
        <v>56586003</v>
      </c>
      <c r="S300" s="13">
        <v>0</v>
      </c>
      <c r="T300" s="13">
        <v>0</v>
      </c>
      <c r="U300" s="13">
        <v>56586003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</row>
    <row r="301" spans="1:30" ht="33.75">
      <c r="A301" s="7">
        <v>541</v>
      </c>
      <c r="B301" s="8">
        <v>40053016</v>
      </c>
      <c r="C301" s="9" t="s">
        <v>24</v>
      </c>
      <c r="D301" s="8" t="s">
        <v>585</v>
      </c>
      <c r="E301" s="8" t="s">
        <v>26</v>
      </c>
      <c r="F301" s="8" t="s">
        <v>446</v>
      </c>
      <c r="G301" s="8" t="s">
        <v>28</v>
      </c>
      <c r="H301" s="8" t="s">
        <v>29</v>
      </c>
      <c r="I301" s="8" t="s">
        <v>30</v>
      </c>
      <c r="J301" s="8" t="s">
        <v>83</v>
      </c>
      <c r="K301" s="8" t="s">
        <v>176</v>
      </c>
      <c r="L301" s="8" t="s">
        <v>33</v>
      </c>
      <c r="M301" s="8" t="s">
        <v>34</v>
      </c>
      <c r="N301" s="8" t="s">
        <v>426</v>
      </c>
      <c r="O301" s="8" t="s">
        <v>35</v>
      </c>
      <c r="P301" s="8" t="s">
        <v>477</v>
      </c>
      <c r="Q301" s="10">
        <v>86025000</v>
      </c>
      <c r="R301" s="10">
        <f t="shared" si="10"/>
        <v>86023355</v>
      </c>
      <c r="S301" s="10">
        <v>0</v>
      </c>
      <c r="T301" s="10">
        <v>0</v>
      </c>
      <c r="U301" s="10">
        <v>41352000</v>
      </c>
      <c r="V301" s="10">
        <v>0</v>
      </c>
      <c r="W301" s="10">
        <v>44671355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</row>
    <row r="302" spans="1:30" ht="33.75">
      <c r="A302" s="7">
        <v>542</v>
      </c>
      <c r="B302" s="11">
        <v>40053156</v>
      </c>
      <c r="C302" s="12" t="s">
        <v>406</v>
      </c>
      <c r="D302" s="11" t="s">
        <v>586</v>
      </c>
      <c r="E302" s="11" t="s">
        <v>512</v>
      </c>
      <c r="F302" s="11" t="s">
        <v>446</v>
      </c>
      <c r="G302" s="11" t="s">
        <v>28</v>
      </c>
      <c r="H302" s="11" t="s">
        <v>29</v>
      </c>
      <c r="I302" s="11" t="s">
        <v>55</v>
      </c>
      <c r="J302" s="11" t="s">
        <v>99</v>
      </c>
      <c r="K302" s="11" t="s">
        <v>176</v>
      </c>
      <c r="L302" s="11" t="s">
        <v>33</v>
      </c>
      <c r="M302" s="11" t="s">
        <v>34</v>
      </c>
      <c r="N302" s="11" t="s">
        <v>447</v>
      </c>
      <c r="O302" s="11" t="s">
        <v>35</v>
      </c>
      <c r="P302" s="11" t="s">
        <v>477</v>
      </c>
      <c r="Q302" s="20">
        <v>52039000</v>
      </c>
      <c r="R302" s="10">
        <f t="shared" si="10"/>
        <v>52037611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52037611</v>
      </c>
      <c r="AA302" s="13">
        <v>0</v>
      </c>
      <c r="AB302" s="13">
        <v>0</v>
      </c>
      <c r="AC302" s="13">
        <v>0</v>
      </c>
      <c r="AD302" s="13">
        <v>0</v>
      </c>
    </row>
    <row r="303" spans="1:30" ht="33.75">
      <c r="A303" s="7">
        <v>543</v>
      </c>
      <c r="B303" s="8">
        <v>40053169</v>
      </c>
      <c r="C303" s="9" t="s">
        <v>406</v>
      </c>
      <c r="D303" s="8" t="s">
        <v>587</v>
      </c>
      <c r="E303" s="8" t="s">
        <v>512</v>
      </c>
      <c r="F303" s="8" t="s">
        <v>446</v>
      </c>
      <c r="G303" s="8" t="s">
        <v>28</v>
      </c>
      <c r="H303" s="8" t="s">
        <v>29</v>
      </c>
      <c r="I303" s="8" t="s">
        <v>55</v>
      </c>
      <c r="J303" s="8" t="s">
        <v>350</v>
      </c>
      <c r="K303" s="8" t="s">
        <v>419</v>
      </c>
      <c r="L303" s="8" t="s">
        <v>33</v>
      </c>
      <c r="M303" s="8" t="s">
        <v>34</v>
      </c>
      <c r="N303" s="8" t="s">
        <v>515</v>
      </c>
      <c r="O303" s="8" t="s">
        <v>35</v>
      </c>
      <c r="P303" s="8" t="s">
        <v>513</v>
      </c>
      <c r="Q303" s="20">
        <v>0</v>
      </c>
      <c r="R303" s="10">
        <f t="shared" si="10"/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</row>
    <row r="304" spans="1:30" ht="33.75">
      <c r="A304" s="7">
        <v>544</v>
      </c>
      <c r="B304" s="11">
        <v>40053177</v>
      </c>
      <c r="C304" s="12" t="s">
        <v>406</v>
      </c>
      <c r="D304" s="11" t="s">
        <v>588</v>
      </c>
      <c r="E304" s="11" t="s">
        <v>512</v>
      </c>
      <c r="F304" s="11" t="s">
        <v>446</v>
      </c>
      <c r="G304" s="11" t="s">
        <v>28</v>
      </c>
      <c r="H304" s="11" t="s">
        <v>29</v>
      </c>
      <c r="I304" s="11" t="s">
        <v>55</v>
      </c>
      <c r="J304" s="11" t="s">
        <v>350</v>
      </c>
      <c r="K304" s="11" t="s">
        <v>419</v>
      </c>
      <c r="L304" s="11" t="s">
        <v>33</v>
      </c>
      <c r="M304" s="11" t="s">
        <v>34</v>
      </c>
      <c r="N304" s="11" t="s">
        <v>515</v>
      </c>
      <c r="O304" s="11" t="s">
        <v>35</v>
      </c>
      <c r="P304" s="11" t="s">
        <v>513</v>
      </c>
      <c r="Q304" s="20">
        <v>387000</v>
      </c>
      <c r="R304" s="10">
        <f t="shared" si="10"/>
        <v>386999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386999</v>
      </c>
      <c r="Z304" s="13">
        <v>0</v>
      </c>
      <c r="AA304" s="13">
        <v>0</v>
      </c>
      <c r="AB304" s="13">
        <v>0</v>
      </c>
      <c r="AC304" s="13">
        <v>0</v>
      </c>
      <c r="AD304" s="13">
        <v>0</v>
      </c>
    </row>
    <row r="305" spans="1:30" ht="33.75">
      <c r="A305" s="7">
        <v>545</v>
      </c>
      <c r="B305" s="8">
        <v>40053193</v>
      </c>
      <c r="C305" s="9" t="s">
        <v>406</v>
      </c>
      <c r="D305" s="8" t="s">
        <v>589</v>
      </c>
      <c r="E305" s="8" t="s">
        <v>512</v>
      </c>
      <c r="F305" s="8" t="s">
        <v>446</v>
      </c>
      <c r="G305" s="8" t="s">
        <v>28</v>
      </c>
      <c r="H305" s="8" t="s">
        <v>29</v>
      </c>
      <c r="I305" s="8" t="s">
        <v>55</v>
      </c>
      <c r="J305" s="8" t="s">
        <v>350</v>
      </c>
      <c r="K305" s="8" t="s">
        <v>176</v>
      </c>
      <c r="L305" s="8" t="s">
        <v>33</v>
      </c>
      <c r="M305" s="8" t="s">
        <v>34</v>
      </c>
      <c r="N305" s="8" t="s">
        <v>515</v>
      </c>
      <c r="O305" s="8" t="s">
        <v>35</v>
      </c>
      <c r="P305" s="8" t="s">
        <v>513</v>
      </c>
      <c r="Q305" s="20">
        <v>400000</v>
      </c>
      <c r="R305" s="10">
        <f t="shared" si="10"/>
        <v>399452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399452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</row>
    <row r="306" spans="1:30" ht="33.75">
      <c r="A306" s="7">
        <v>546</v>
      </c>
      <c r="B306" s="11">
        <v>40053250</v>
      </c>
      <c r="C306" s="12" t="s">
        <v>24</v>
      </c>
      <c r="D306" s="11" t="s">
        <v>590</v>
      </c>
      <c r="E306" s="11" t="s">
        <v>26</v>
      </c>
      <c r="F306" s="11" t="s">
        <v>591</v>
      </c>
      <c r="G306" s="11" t="s">
        <v>28</v>
      </c>
      <c r="H306" s="11" t="s">
        <v>29</v>
      </c>
      <c r="I306" s="11" t="s">
        <v>30</v>
      </c>
      <c r="J306" s="11" t="s">
        <v>83</v>
      </c>
      <c r="K306" s="11" t="s">
        <v>287</v>
      </c>
      <c r="L306" s="11" t="s">
        <v>33</v>
      </c>
      <c r="M306" s="11" t="s">
        <v>34</v>
      </c>
      <c r="N306" s="11" t="s">
        <v>592</v>
      </c>
      <c r="O306" s="11" t="s">
        <v>35</v>
      </c>
      <c r="P306" s="11" t="s">
        <v>593</v>
      </c>
      <c r="Q306" s="20">
        <v>1152161000</v>
      </c>
      <c r="R306" s="10">
        <f t="shared" si="10"/>
        <v>1152160530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f>450187997+701972533</f>
        <v>1152160530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</row>
    <row r="307" spans="1:30" ht="33.75">
      <c r="A307" s="7">
        <v>547</v>
      </c>
      <c r="B307" s="8">
        <v>40053337</v>
      </c>
      <c r="C307" s="9" t="s">
        <v>406</v>
      </c>
      <c r="D307" s="8" t="s">
        <v>594</v>
      </c>
      <c r="E307" s="8" t="s">
        <v>512</v>
      </c>
      <c r="F307" s="8" t="s">
        <v>446</v>
      </c>
      <c r="G307" s="8" t="s">
        <v>28</v>
      </c>
      <c r="H307" s="8" t="s">
        <v>29</v>
      </c>
      <c r="I307" s="8" t="s">
        <v>30</v>
      </c>
      <c r="J307" s="8" t="s">
        <v>83</v>
      </c>
      <c r="K307" s="8" t="s">
        <v>441</v>
      </c>
      <c r="L307" s="8" t="s">
        <v>33</v>
      </c>
      <c r="M307" s="8" t="s">
        <v>34</v>
      </c>
      <c r="N307" s="8" t="s">
        <v>426</v>
      </c>
      <c r="O307" s="8" t="s">
        <v>35</v>
      </c>
      <c r="P307" s="8" t="s">
        <v>477</v>
      </c>
      <c r="Q307" s="20">
        <v>58206000</v>
      </c>
      <c r="R307" s="10">
        <f t="shared" si="10"/>
        <v>58205641</v>
      </c>
      <c r="S307" s="10">
        <v>0</v>
      </c>
      <c r="T307" s="10">
        <v>0</v>
      </c>
      <c r="U307" s="10">
        <v>58205641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</row>
    <row r="308" spans="1:30" ht="33.75">
      <c r="A308" s="7">
        <v>548</v>
      </c>
      <c r="B308" s="11">
        <v>40053399</v>
      </c>
      <c r="C308" s="12" t="s">
        <v>406</v>
      </c>
      <c r="D308" s="11" t="s">
        <v>595</v>
      </c>
      <c r="E308" s="11" t="s">
        <v>512</v>
      </c>
      <c r="F308" s="11" t="s">
        <v>446</v>
      </c>
      <c r="G308" s="11" t="s">
        <v>28</v>
      </c>
      <c r="H308" s="11" t="s">
        <v>29</v>
      </c>
      <c r="I308" s="11" t="s">
        <v>49</v>
      </c>
      <c r="J308" s="11" t="s">
        <v>315</v>
      </c>
      <c r="K308" s="11" t="s">
        <v>90</v>
      </c>
      <c r="L308" s="11" t="s">
        <v>33</v>
      </c>
      <c r="M308" s="11" t="s">
        <v>34</v>
      </c>
      <c r="N308" s="11" t="s">
        <v>429</v>
      </c>
      <c r="O308" s="11" t="s">
        <v>35</v>
      </c>
      <c r="P308" s="11" t="s">
        <v>513</v>
      </c>
      <c r="Q308" s="20">
        <v>75566000</v>
      </c>
      <c r="R308" s="10">
        <f t="shared" si="10"/>
        <v>75564971</v>
      </c>
      <c r="S308" s="13">
        <v>0</v>
      </c>
      <c r="T308" s="13">
        <v>40620516</v>
      </c>
      <c r="U308" s="13">
        <v>0</v>
      </c>
      <c r="V308" s="13">
        <v>0</v>
      </c>
      <c r="W308" s="13">
        <v>0</v>
      </c>
      <c r="X308" s="13">
        <v>0</v>
      </c>
      <c r="Y308" s="13">
        <v>34944455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</row>
    <row r="309" spans="1:30" ht="33.75">
      <c r="A309" s="7">
        <v>549</v>
      </c>
      <c r="B309" s="8">
        <v>40053416</v>
      </c>
      <c r="C309" s="9" t="s">
        <v>24</v>
      </c>
      <c r="D309" s="8" t="s">
        <v>596</v>
      </c>
      <c r="E309" s="8" t="s">
        <v>26</v>
      </c>
      <c r="F309" s="8" t="s">
        <v>446</v>
      </c>
      <c r="G309" s="8" t="s">
        <v>28</v>
      </c>
      <c r="H309" s="8" t="s">
        <v>29</v>
      </c>
      <c r="I309" s="8" t="s">
        <v>30</v>
      </c>
      <c r="J309" s="8" t="s">
        <v>344</v>
      </c>
      <c r="K309" s="8" t="s">
        <v>90</v>
      </c>
      <c r="L309" s="8" t="s">
        <v>33</v>
      </c>
      <c r="M309" s="8" t="s">
        <v>34</v>
      </c>
      <c r="N309" s="8" t="s">
        <v>597</v>
      </c>
      <c r="O309" s="8" t="s">
        <v>35</v>
      </c>
      <c r="P309" s="8" t="s">
        <v>513</v>
      </c>
      <c r="Q309" s="10">
        <v>2067000</v>
      </c>
      <c r="R309" s="10">
        <f t="shared" si="10"/>
        <v>2066250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2066250</v>
      </c>
    </row>
    <row r="310" spans="1:30" ht="33.75">
      <c r="A310" s="7">
        <v>550</v>
      </c>
      <c r="B310" s="11">
        <v>40054029</v>
      </c>
      <c r="C310" s="12" t="s">
        <v>406</v>
      </c>
      <c r="D310" s="11" t="s">
        <v>598</v>
      </c>
      <c r="E310" s="11" t="s">
        <v>512</v>
      </c>
      <c r="F310" s="11" t="s">
        <v>446</v>
      </c>
      <c r="G310" s="11" t="s">
        <v>28</v>
      </c>
      <c r="H310" s="11" t="s">
        <v>29</v>
      </c>
      <c r="I310" s="11" t="s">
        <v>55</v>
      </c>
      <c r="J310" s="11" t="s">
        <v>524</v>
      </c>
      <c r="K310" s="11" t="s">
        <v>419</v>
      </c>
      <c r="L310" s="11" t="s">
        <v>33</v>
      </c>
      <c r="M310" s="11" t="s">
        <v>34</v>
      </c>
      <c r="N310" s="11" t="s">
        <v>525</v>
      </c>
      <c r="O310" s="11" t="s">
        <v>35</v>
      </c>
      <c r="P310" s="11" t="s">
        <v>513</v>
      </c>
      <c r="Q310" s="20">
        <v>22274000</v>
      </c>
      <c r="R310" s="10">
        <f t="shared" si="10"/>
        <v>22272720</v>
      </c>
      <c r="S310" s="13">
        <v>0</v>
      </c>
      <c r="T310" s="13">
        <v>22272720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0</v>
      </c>
    </row>
    <row r="311" spans="1:30" ht="33.75">
      <c r="A311" s="7"/>
      <c r="B311" s="24" t="s">
        <v>773</v>
      </c>
      <c r="C311" s="25" t="s">
        <v>24</v>
      </c>
      <c r="D311" s="24" t="s">
        <v>774</v>
      </c>
      <c r="E311" s="24" t="s">
        <v>479</v>
      </c>
      <c r="F311" s="24" t="s">
        <v>480</v>
      </c>
      <c r="G311" s="24" t="s">
        <v>28</v>
      </c>
      <c r="H311" s="24" t="s">
        <v>29</v>
      </c>
      <c r="I311" s="24" t="s">
        <v>55</v>
      </c>
      <c r="J311" s="24" t="s">
        <v>99</v>
      </c>
      <c r="K311" s="24" t="s">
        <v>441</v>
      </c>
      <c r="L311" s="24" t="s">
        <v>33</v>
      </c>
      <c r="M311" s="24" t="s">
        <v>34</v>
      </c>
      <c r="N311" s="24" t="s">
        <v>433</v>
      </c>
      <c r="O311" s="24" t="s">
        <v>451</v>
      </c>
      <c r="P311" s="24" t="s">
        <v>775</v>
      </c>
      <c r="Q311" s="20">
        <v>3477825000</v>
      </c>
      <c r="R311" s="10">
        <f t="shared" si="10"/>
        <v>445000</v>
      </c>
      <c r="S311" s="13"/>
      <c r="T311" s="13"/>
      <c r="U311" s="13"/>
      <c r="V311" s="13"/>
      <c r="W311" s="13"/>
      <c r="X311" s="13"/>
      <c r="Y311" s="13"/>
      <c r="Z311" s="13"/>
      <c r="AA311" s="13">
        <v>45000</v>
      </c>
      <c r="AB311" s="13"/>
      <c r="AC311" s="13"/>
      <c r="AD311" s="13">
        <v>400000</v>
      </c>
    </row>
    <row r="312" spans="1:30" ht="33.75">
      <c r="A312" s="7">
        <v>551</v>
      </c>
      <c r="B312" s="8">
        <v>40055209</v>
      </c>
      <c r="C312" s="9" t="s">
        <v>24</v>
      </c>
      <c r="D312" s="8" t="s">
        <v>599</v>
      </c>
      <c r="E312" s="8" t="s">
        <v>479</v>
      </c>
      <c r="F312" s="8" t="s">
        <v>480</v>
      </c>
      <c r="G312" s="8" t="s">
        <v>28</v>
      </c>
      <c r="H312" s="8" t="s">
        <v>29</v>
      </c>
      <c r="I312" s="8" t="s">
        <v>30</v>
      </c>
      <c r="J312" s="8" t="s">
        <v>83</v>
      </c>
      <c r="K312" s="8" t="s">
        <v>414</v>
      </c>
      <c r="L312" s="8" t="s">
        <v>33</v>
      </c>
      <c r="M312" s="8" t="s">
        <v>34</v>
      </c>
      <c r="N312" s="8" t="s">
        <v>415</v>
      </c>
      <c r="O312" s="8" t="s">
        <v>35</v>
      </c>
      <c r="P312" s="8" t="s">
        <v>600</v>
      </c>
      <c r="Q312" s="10">
        <v>172826000</v>
      </c>
      <c r="R312" s="10">
        <f t="shared" si="10"/>
        <v>172825896</v>
      </c>
      <c r="S312" s="10">
        <v>84417141</v>
      </c>
      <c r="T312" s="10">
        <v>0</v>
      </c>
      <c r="U312" s="10">
        <v>0</v>
      </c>
      <c r="V312" s="10">
        <v>0</v>
      </c>
      <c r="W312" s="10">
        <v>43967656</v>
      </c>
      <c r="X312" s="10">
        <v>0</v>
      </c>
      <c r="Y312" s="10">
        <v>44441099</v>
      </c>
      <c r="Z312" s="10"/>
      <c r="AA312" s="10"/>
      <c r="AB312" s="10">
        <v>0</v>
      </c>
      <c r="AC312" s="10">
        <v>0</v>
      </c>
      <c r="AD312" s="10">
        <v>0</v>
      </c>
    </row>
    <row r="313" spans="1:30" ht="33.75">
      <c r="A313" s="7">
        <v>552</v>
      </c>
      <c r="B313" s="28">
        <v>40055314</v>
      </c>
      <c r="C313" s="22" t="s">
        <v>24</v>
      </c>
      <c r="D313" s="22" t="s">
        <v>655</v>
      </c>
      <c r="E313" s="8"/>
      <c r="F313" s="8" t="s">
        <v>480</v>
      </c>
      <c r="G313" s="8" t="s">
        <v>28</v>
      </c>
      <c r="H313" s="22" t="s">
        <v>293</v>
      </c>
      <c r="I313" s="22" t="s">
        <v>45</v>
      </c>
      <c r="J313" s="22" t="s">
        <v>294</v>
      </c>
      <c r="K313" s="22" t="s">
        <v>414</v>
      </c>
      <c r="L313" s="8" t="s">
        <v>33</v>
      </c>
      <c r="M313" s="8" t="s">
        <v>34</v>
      </c>
      <c r="N313" s="8" t="s">
        <v>415</v>
      </c>
      <c r="O313" s="8" t="s">
        <v>35</v>
      </c>
      <c r="P313" s="8" t="s">
        <v>600</v>
      </c>
      <c r="Q313" s="10">
        <v>79826000</v>
      </c>
      <c r="R313" s="10">
        <f t="shared" si="10"/>
        <v>79825200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21">
        <v>79825200</v>
      </c>
      <c r="AA313" s="21">
        <v>0</v>
      </c>
      <c r="AB313" s="21">
        <v>0</v>
      </c>
      <c r="AC313" s="21">
        <v>0</v>
      </c>
      <c r="AD313" s="21">
        <v>0</v>
      </c>
    </row>
    <row r="314" spans="1:30" ht="33.75">
      <c r="A314" s="7">
        <v>553</v>
      </c>
      <c r="B314" s="11">
        <v>40055491</v>
      </c>
      <c r="C314" s="12" t="s">
        <v>406</v>
      </c>
      <c r="D314" s="11" t="s">
        <v>601</v>
      </c>
      <c r="E314" s="11" t="s">
        <v>408</v>
      </c>
      <c r="F314" s="11" t="s">
        <v>492</v>
      </c>
      <c r="G314" s="11" t="s">
        <v>28</v>
      </c>
      <c r="H314" s="11" t="s">
        <v>29</v>
      </c>
      <c r="I314" s="11" t="s">
        <v>30</v>
      </c>
      <c r="J314" s="11" t="s">
        <v>572</v>
      </c>
      <c r="K314" s="11" t="s">
        <v>441</v>
      </c>
      <c r="L314" s="11" t="s">
        <v>33</v>
      </c>
      <c r="M314" s="11" t="s">
        <v>34</v>
      </c>
      <c r="N314" s="11" t="s">
        <v>573</v>
      </c>
      <c r="O314" s="11" t="s">
        <v>35</v>
      </c>
      <c r="P314" s="11" t="s">
        <v>602</v>
      </c>
      <c r="Q314" s="20">
        <v>29760000</v>
      </c>
      <c r="R314" s="10">
        <f t="shared" si="10"/>
        <v>29760000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29760000</v>
      </c>
      <c r="Z314" s="13">
        <v>0</v>
      </c>
      <c r="AA314" s="13">
        <v>0</v>
      </c>
      <c r="AB314" s="13">
        <v>0</v>
      </c>
      <c r="AC314" s="13">
        <v>0</v>
      </c>
      <c r="AD314" s="13">
        <v>0</v>
      </c>
    </row>
    <row r="315" spans="1:30" ht="33.75">
      <c r="A315" s="7">
        <v>554</v>
      </c>
      <c r="B315" s="11">
        <v>40056113</v>
      </c>
      <c r="C315" s="12" t="s">
        <v>406</v>
      </c>
      <c r="D315" s="11" t="s">
        <v>445</v>
      </c>
      <c r="E315" s="11" t="s">
        <v>408</v>
      </c>
      <c r="F315" s="8" t="s">
        <v>446</v>
      </c>
      <c r="G315" s="11" t="s">
        <v>28</v>
      </c>
      <c r="H315" s="11" t="s">
        <v>29</v>
      </c>
      <c r="I315" s="11" t="s">
        <v>55</v>
      </c>
      <c r="J315" s="11" t="s">
        <v>99</v>
      </c>
      <c r="K315" s="11" t="s">
        <v>419</v>
      </c>
      <c r="L315" s="11" t="s">
        <v>33</v>
      </c>
      <c r="M315" s="11" t="s">
        <v>34</v>
      </c>
      <c r="N315" s="11" t="s">
        <v>447</v>
      </c>
      <c r="O315" s="11" t="s">
        <v>35</v>
      </c>
      <c r="P315" s="11" t="s">
        <v>176</v>
      </c>
      <c r="Q315" s="13">
        <v>970592000</v>
      </c>
      <c r="R315" s="10">
        <f t="shared" si="10"/>
        <v>970592000</v>
      </c>
      <c r="S315" s="13">
        <v>0</v>
      </c>
      <c r="T315" s="13">
        <v>0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970592000</v>
      </c>
      <c r="AA315" s="13">
        <v>0</v>
      </c>
      <c r="AB315" s="13">
        <v>0</v>
      </c>
      <c r="AC315" s="13">
        <v>0</v>
      </c>
      <c r="AD315" s="13">
        <v>0</v>
      </c>
    </row>
    <row r="316" spans="1:30" ht="33.75">
      <c r="A316" s="7">
        <v>555</v>
      </c>
      <c r="B316" s="11">
        <v>40056280</v>
      </c>
      <c r="C316" s="12" t="s">
        <v>24</v>
      </c>
      <c r="D316" s="11" t="s">
        <v>676</v>
      </c>
      <c r="E316" s="8"/>
      <c r="F316" s="8" t="s">
        <v>480</v>
      </c>
      <c r="G316" s="11" t="s">
        <v>28</v>
      </c>
      <c r="H316" s="11" t="s">
        <v>29</v>
      </c>
      <c r="I316" s="8" t="s">
        <v>30</v>
      </c>
      <c r="J316" s="8" t="s">
        <v>83</v>
      </c>
      <c r="K316" s="22" t="s">
        <v>287</v>
      </c>
      <c r="L316" s="22" t="s">
        <v>33</v>
      </c>
      <c r="M316" s="11" t="s">
        <v>34</v>
      </c>
      <c r="N316" s="22" t="s">
        <v>677</v>
      </c>
      <c r="O316" s="11" t="s">
        <v>35</v>
      </c>
      <c r="P316" s="11" t="s">
        <v>600</v>
      </c>
      <c r="Q316" s="13">
        <v>276242000</v>
      </c>
      <c r="R316" s="10">
        <f t="shared" si="10"/>
        <v>271837993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5637030</v>
      </c>
      <c r="AB316" s="13">
        <v>247520000</v>
      </c>
      <c r="AC316" s="13"/>
      <c r="AD316" s="13">
        <v>18680963</v>
      </c>
    </row>
    <row r="317" spans="1:30" ht="33.75">
      <c r="A317" s="7">
        <v>556</v>
      </c>
      <c r="B317" s="8">
        <v>40056476</v>
      </c>
      <c r="C317" s="9" t="s">
        <v>406</v>
      </c>
      <c r="D317" s="8" t="s">
        <v>603</v>
      </c>
      <c r="E317" s="8" t="s">
        <v>512</v>
      </c>
      <c r="F317" s="8" t="s">
        <v>339</v>
      </c>
      <c r="G317" s="8" t="s">
        <v>28</v>
      </c>
      <c r="H317" s="8" t="s">
        <v>29</v>
      </c>
      <c r="I317" s="8" t="s">
        <v>30</v>
      </c>
      <c r="J317" s="8" t="s">
        <v>83</v>
      </c>
      <c r="K317" s="8" t="s">
        <v>555</v>
      </c>
      <c r="L317" s="8" t="s">
        <v>33</v>
      </c>
      <c r="M317" s="8" t="s">
        <v>34</v>
      </c>
      <c r="N317" s="8" t="s">
        <v>33</v>
      </c>
      <c r="O317" s="8" t="s">
        <v>35</v>
      </c>
      <c r="P317" s="8" t="s">
        <v>604</v>
      </c>
      <c r="Q317" s="10">
        <v>57829000</v>
      </c>
      <c r="R317" s="10">
        <f t="shared" si="10"/>
        <v>57828001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57828001</v>
      </c>
    </row>
    <row r="318" spans="1:30" ht="33.75">
      <c r="A318" s="7">
        <v>557</v>
      </c>
      <c r="B318" s="11">
        <v>40056824</v>
      </c>
      <c r="C318" s="12" t="s">
        <v>406</v>
      </c>
      <c r="D318" s="11" t="s">
        <v>605</v>
      </c>
      <c r="E318" s="11" t="s">
        <v>408</v>
      </c>
      <c r="F318" s="11" t="s">
        <v>409</v>
      </c>
      <c r="G318" s="11" t="s">
        <v>28</v>
      </c>
      <c r="H318" s="11" t="s">
        <v>29</v>
      </c>
      <c r="I318" s="11" t="s">
        <v>30</v>
      </c>
      <c r="J318" s="11" t="s">
        <v>83</v>
      </c>
      <c r="K318" s="11" t="s">
        <v>299</v>
      </c>
      <c r="L318" s="11" t="s">
        <v>33</v>
      </c>
      <c r="M318" s="11" t="s">
        <v>34</v>
      </c>
      <c r="N318" s="11" t="s">
        <v>450</v>
      </c>
      <c r="O318" s="11" t="s">
        <v>35</v>
      </c>
      <c r="P318" s="11" t="s">
        <v>606</v>
      </c>
      <c r="Q318" s="13">
        <v>3000</v>
      </c>
      <c r="R318" s="10">
        <f t="shared" si="10"/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</row>
    <row r="319" spans="1:30" ht="33.75">
      <c r="A319" s="7">
        <v>558</v>
      </c>
      <c r="B319" s="8">
        <v>40056864</v>
      </c>
      <c r="C319" s="9" t="s">
        <v>406</v>
      </c>
      <c r="D319" s="8" t="s">
        <v>607</v>
      </c>
      <c r="E319" s="8" t="s">
        <v>512</v>
      </c>
      <c r="F319" s="8" t="s">
        <v>446</v>
      </c>
      <c r="G319" s="8" t="s">
        <v>28</v>
      </c>
      <c r="H319" s="8" t="s">
        <v>29</v>
      </c>
      <c r="I319" s="8" t="s">
        <v>30</v>
      </c>
      <c r="J319" s="8" t="s">
        <v>83</v>
      </c>
      <c r="K319" s="8" t="s">
        <v>176</v>
      </c>
      <c r="L319" s="8" t="s">
        <v>33</v>
      </c>
      <c r="M319" s="8" t="s">
        <v>34</v>
      </c>
      <c r="N319" s="8" t="s">
        <v>426</v>
      </c>
      <c r="O319" s="8" t="s">
        <v>35</v>
      </c>
      <c r="P319" s="8" t="s">
        <v>513</v>
      </c>
      <c r="Q319" s="10"/>
      <c r="R319" s="10">
        <f t="shared" si="10"/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</row>
    <row r="320" spans="1:30" ht="33.75">
      <c r="A320" s="7">
        <v>559</v>
      </c>
      <c r="B320" s="8">
        <v>40056992</v>
      </c>
      <c r="C320" s="9" t="s">
        <v>406</v>
      </c>
      <c r="D320" s="8" t="s">
        <v>660</v>
      </c>
      <c r="E320" s="8"/>
      <c r="F320" s="11" t="s">
        <v>409</v>
      </c>
      <c r="G320" s="8" t="s">
        <v>28</v>
      </c>
      <c r="H320" s="8" t="s">
        <v>29</v>
      </c>
      <c r="I320" s="8" t="s">
        <v>45</v>
      </c>
      <c r="J320" s="8" t="s">
        <v>96</v>
      </c>
      <c r="K320" s="11" t="s">
        <v>419</v>
      </c>
      <c r="L320" s="8" t="s">
        <v>33</v>
      </c>
      <c r="M320" s="8" t="s">
        <v>34</v>
      </c>
      <c r="N320" s="8" t="s">
        <v>501</v>
      </c>
      <c r="O320" s="8" t="s">
        <v>35</v>
      </c>
      <c r="P320" s="8" t="s">
        <v>176</v>
      </c>
      <c r="Q320" s="10">
        <v>160338000</v>
      </c>
      <c r="R320" s="10">
        <f t="shared" si="10"/>
        <v>160332902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27807620</v>
      </c>
      <c r="AA320" s="10">
        <v>46250747</v>
      </c>
      <c r="AB320" s="10">
        <v>43639447</v>
      </c>
      <c r="AC320" s="10">
        <v>40876088</v>
      </c>
      <c r="AD320" s="10">
        <v>1759000</v>
      </c>
    </row>
    <row r="321" spans="1:30" ht="33.75">
      <c r="A321" s="7"/>
      <c r="B321" s="28">
        <v>40057470</v>
      </c>
      <c r="C321" s="23" t="s">
        <v>406</v>
      </c>
      <c r="D321" s="22" t="s">
        <v>768</v>
      </c>
      <c r="E321" s="22" t="s">
        <v>512</v>
      </c>
      <c r="F321" s="22" t="s">
        <v>769</v>
      </c>
      <c r="G321" s="22" t="s">
        <v>28</v>
      </c>
      <c r="H321" s="22" t="s">
        <v>29</v>
      </c>
      <c r="I321" s="22" t="s">
        <v>481</v>
      </c>
      <c r="J321" s="22" t="s">
        <v>294</v>
      </c>
      <c r="K321" s="22" t="s">
        <v>299</v>
      </c>
      <c r="L321" s="22" t="s">
        <v>33</v>
      </c>
      <c r="M321" s="22" t="s">
        <v>34</v>
      </c>
      <c r="N321" s="22" t="s">
        <v>770</v>
      </c>
      <c r="O321" s="22" t="s">
        <v>35</v>
      </c>
      <c r="P321" s="22" t="s">
        <v>771</v>
      </c>
      <c r="Q321" s="21">
        <v>207615000</v>
      </c>
      <c r="R321" s="10">
        <f t="shared" si="10"/>
        <v>207614080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207614080</v>
      </c>
      <c r="AD321" s="10">
        <v>0</v>
      </c>
    </row>
    <row r="322" spans="1:30" ht="33.75">
      <c r="A322" s="7">
        <v>560</v>
      </c>
      <c r="B322" s="8">
        <v>40058090</v>
      </c>
      <c r="C322" s="9" t="s">
        <v>406</v>
      </c>
      <c r="D322" s="8" t="s">
        <v>661</v>
      </c>
      <c r="E322" s="8"/>
      <c r="F322" s="11" t="s">
        <v>480</v>
      </c>
      <c r="G322" s="8" t="s">
        <v>28</v>
      </c>
      <c r="H322" s="8" t="s">
        <v>29</v>
      </c>
      <c r="I322" s="8" t="s">
        <v>30</v>
      </c>
      <c r="J322" s="8" t="s">
        <v>83</v>
      </c>
      <c r="K322" s="8" t="s">
        <v>414</v>
      </c>
      <c r="L322" s="8" t="s">
        <v>33</v>
      </c>
      <c r="M322" s="8" t="s">
        <v>34</v>
      </c>
      <c r="N322" s="8" t="s">
        <v>415</v>
      </c>
      <c r="O322" s="8" t="s">
        <v>35</v>
      </c>
      <c r="P322" s="8" t="s">
        <v>600</v>
      </c>
      <c r="Q322" s="10">
        <v>164066000</v>
      </c>
      <c r="R322" s="10">
        <f t="shared" si="10"/>
        <v>164065763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7830200</v>
      </c>
      <c r="AA322" s="10">
        <v>1971830</v>
      </c>
      <c r="AB322" s="10">
        <v>39236954</v>
      </c>
      <c r="AC322" s="10">
        <v>59058782</v>
      </c>
      <c r="AD322" s="10">
        <v>55967997</v>
      </c>
    </row>
    <row r="323" spans="1:30" ht="33.75">
      <c r="A323" s="7"/>
      <c r="B323" s="28">
        <v>40058258</v>
      </c>
      <c r="C323" s="23" t="s">
        <v>24</v>
      </c>
      <c r="D323" s="22" t="s">
        <v>767</v>
      </c>
      <c r="E323" s="22" t="s">
        <v>26</v>
      </c>
      <c r="F323" s="22" t="s">
        <v>480</v>
      </c>
      <c r="G323" s="22" t="s">
        <v>28</v>
      </c>
      <c r="H323" s="22" t="s">
        <v>549</v>
      </c>
      <c r="I323" s="22" t="s">
        <v>481</v>
      </c>
      <c r="J323" s="22" t="s">
        <v>294</v>
      </c>
      <c r="K323" s="22" t="s">
        <v>414</v>
      </c>
      <c r="L323" s="22" t="s">
        <v>33</v>
      </c>
      <c r="M323" s="22" t="s">
        <v>34</v>
      </c>
      <c r="N323" s="22" t="s">
        <v>415</v>
      </c>
      <c r="O323" s="22" t="s">
        <v>35</v>
      </c>
      <c r="P323" s="22" t="s">
        <v>600</v>
      </c>
      <c r="Q323" s="10">
        <v>126001000</v>
      </c>
      <c r="R323" s="10">
        <f t="shared" si="10"/>
        <v>53692919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53692919</v>
      </c>
    </row>
    <row r="324" spans="1:30" ht="33.75">
      <c r="A324" s="7">
        <v>561</v>
      </c>
      <c r="B324" s="11">
        <v>40058508</v>
      </c>
      <c r="C324" s="12" t="s">
        <v>406</v>
      </c>
      <c r="D324" s="11" t="s">
        <v>608</v>
      </c>
      <c r="E324" s="11" t="s">
        <v>512</v>
      </c>
      <c r="F324" s="11" t="s">
        <v>480</v>
      </c>
      <c r="G324" s="11" t="s">
        <v>28</v>
      </c>
      <c r="H324" s="11" t="s">
        <v>29</v>
      </c>
      <c r="I324" s="11" t="s">
        <v>30</v>
      </c>
      <c r="J324" s="11" t="s">
        <v>83</v>
      </c>
      <c r="K324" s="11" t="s">
        <v>609</v>
      </c>
      <c r="L324" s="11" t="s">
        <v>33</v>
      </c>
      <c r="M324" s="11" t="s">
        <v>34</v>
      </c>
      <c r="N324" s="11" t="s">
        <v>33</v>
      </c>
      <c r="O324" s="11" t="s">
        <v>35</v>
      </c>
      <c r="P324" s="11" t="s">
        <v>550</v>
      </c>
      <c r="Q324" s="20">
        <v>15470000000</v>
      </c>
      <c r="R324" s="10">
        <f t="shared" si="10"/>
        <v>15470000000</v>
      </c>
      <c r="S324" s="13">
        <v>0</v>
      </c>
      <c r="T324" s="13">
        <v>15470000000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</row>
    <row r="325" spans="1:30" ht="33.75">
      <c r="A325" s="7">
        <v>562</v>
      </c>
      <c r="B325" s="8">
        <v>40058532</v>
      </c>
      <c r="C325" s="9" t="s">
        <v>24</v>
      </c>
      <c r="D325" s="8" t="s">
        <v>610</v>
      </c>
      <c r="E325" s="8" t="s">
        <v>26</v>
      </c>
      <c r="F325" s="8" t="s">
        <v>611</v>
      </c>
      <c r="G325" s="8" t="s">
        <v>28</v>
      </c>
      <c r="H325" s="8" t="s">
        <v>29</v>
      </c>
      <c r="I325" s="8" t="s">
        <v>30</v>
      </c>
      <c r="J325" s="8" t="s">
        <v>83</v>
      </c>
      <c r="K325" s="8" t="s">
        <v>176</v>
      </c>
      <c r="L325" s="8" t="s">
        <v>33</v>
      </c>
      <c r="M325" s="8" t="s">
        <v>34</v>
      </c>
      <c r="N325" s="8" t="s">
        <v>33</v>
      </c>
      <c r="O325" s="8" t="s">
        <v>35</v>
      </c>
      <c r="P325" s="8" t="s">
        <v>612</v>
      </c>
      <c r="Q325" s="10">
        <v>391510000</v>
      </c>
      <c r="R325" s="10">
        <f t="shared" si="10"/>
        <v>286646206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286646206</v>
      </c>
    </row>
    <row r="326" spans="1:30" ht="33.75">
      <c r="A326" s="7"/>
      <c r="B326" s="29">
        <v>40058603</v>
      </c>
      <c r="C326" s="25" t="s">
        <v>406</v>
      </c>
      <c r="D326" s="24" t="s">
        <v>725</v>
      </c>
      <c r="E326" s="24" t="s">
        <v>512</v>
      </c>
      <c r="F326" s="24" t="s">
        <v>591</v>
      </c>
      <c r="G326" s="24" t="s">
        <v>28</v>
      </c>
      <c r="H326" s="24" t="s">
        <v>29</v>
      </c>
      <c r="I326" s="24" t="s">
        <v>481</v>
      </c>
      <c r="J326" s="24" t="s">
        <v>294</v>
      </c>
      <c r="K326" s="24" t="s">
        <v>287</v>
      </c>
      <c r="L326" s="24" t="s">
        <v>33</v>
      </c>
      <c r="M326" s="24" t="s">
        <v>34</v>
      </c>
      <c r="N326" s="24" t="s">
        <v>592</v>
      </c>
      <c r="O326" s="24" t="s">
        <v>35</v>
      </c>
      <c r="P326" s="24" t="s">
        <v>726</v>
      </c>
      <c r="Q326" s="13">
        <v>1848542000</v>
      </c>
      <c r="R326" s="10">
        <f t="shared" si="10"/>
        <v>1848541050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1848541050</v>
      </c>
    </row>
    <row r="327" spans="1:30" ht="33.75">
      <c r="A327" s="7">
        <v>563</v>
      </c>
      <c r="B327" s="11">
        <v>40058892</v>
      </c>
      <c r="C327" s="12" t="s">
        <v>24</v>
      </c>
      <c r="D327" s="11" t="s">
        <v>613</v>
      </c>
      <c r="E327" s="11" t="s">
        <v>26</v>
      </c>
      <c r="F327" s="11" t="s">
        <v>480</v>
      </c>
      <c r="G327" s="11" t="s">
        <v>28</v>
      </c>
      <c r="H327" s="11" t="s">
        <v>29</v>
      </c>
      <c r="I327" s="11" t="s">
        <v>30</v>
      </c>
      <c r="J327" s="11" t="s">
        <v>83</v>
      </c>
      <c r="K327" s="11" t="s">
        <v>90</v>
      </c>
      <c r="L327" s="11" t="s">
        <v>33</v>
      </c>
      <c r="M327" s="11" t="s">
        <v>34</v>
      </c>
      <c r="N327" s="11" t="s">
        <v>454</v>
      </c>
      <c r="O327" s="11" t="s">
        <v>35</v>
      </c>
      <c r="P327" s="11" t="s">
        <v>600</v>
      </c>
      <c r="Q327" s="20">
        <v>430780000</v>
      </c>
      <c r="R327" s="10">
        <f t="shared" si="10"/>
        <v>430780000</v>
      </c>
      <c r="S327" s="13">
        <v>0</v>
      </c>
      <c r="T327" s="13">
        <v>430780000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0</v>
      </c>
      <c r="AD327" s="13">
        <v>0</v>
      </c>
    </row>
    <row r="328" spans="1:30" ht="33.75">
      <c r="A328" s="7">
        <v>564</v>
      </c>
      <c r="B328" s="8">
        <v>40058987</v>
      </c>
      <c r="C328" s="9" t="s">
        <v>406</v>
      </c>
      <c r="D328" s="8" t="s">
        <v>614</v>
      </c>
      <c r="E328" s="8" t="s">
        <v>408</v>
      </c>
      <c r="F328" s="8" t="s">
        <v>409</v>
      </c>
      <c r="G328" s="8" t="s">
        <v>438</v>
      </c>
      <c r="H328" s="8" t="s">
        <v>29</v>
      </c>
      <c r="I328" s="8" t="s">
        <v>45</v>
      </c>
      <c r="J328" s="8" t="s">
        <v>96</v>
      </c>
      <c r="K328" s="8" t="s">
        <v>432</v>
      </c>
      <c r="L328" s="8" t="s">
        <v>33</v>
      </c>
      <c r="M328" s="8" t="s">
        <v>34</v>
      </c>
      <c r="N328" s="8" t="s">
        <v>501</v>
      </c>
      <c r="O328" s="8" t="s">
        <v>35</v>
      </c>
      <c r="P328" s="8" t="s">
        <v>615</v>
      </c>
      <c r="Q328" s="10">
        <v>62691000</v>
      </c>
      <c r="R328" s="10">
        <f t="shared" si="10"/>
        <v>45720360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18789189</v>
      </c>
      <c r="Z328" s="10">
        <v>0</v>
      </c>
      <c r="AA328" s="10">
        <v>0</v>
      </c>
      <c r="AB328" s="10">
        <v>26931171</v>
      </c>
      <c r="AC328" s="10">
        <v>0</v>
      </c>
      <c r="AD328" s="10">
        <v>0</v>
      </c>
    </row>
    <row r="329" spans="1:30" ht="33.75">
      <c r="A329" s="7">
        <v>565</v>
      </c>
      <c r="B329" s="11">
        <v>40059402</v>
      </c>
      <c r="C329" s="12" t="s">
        <v>24</v>
      </c>
      <c r="D329" s="11" t="s">
        <v>616</v>
      </c>
      <c r="E329" s="11" t="s">
        <v>26</v>
      </c>
      <c r="F329" s="11" t="s">
        <v>446</v>
      </c>
      <c r="G329" s="11" t="s">
        <v>28</v>
      </c>
      <c r="H329" s="11" t="s">
        <v>29</v>
      </c>
      <c r="I329" s="11" t="s">
        <v>45</v>
      </c>
      <c r="J329" s="11" t="s">
        <v>96</v>
      </c>
      <c r="K329" s="11" t="s">
        <v>176</v>
      </c>
      <c r="L329" s="11" t="s">
        <v>33</v>
      </c>
      <c r="M329" s="11" t="s">
        <v>34</v>
      </c>
      <c r="N329" s="11" t="s">
        <v>501</v>
      </c>
      <c r="O329" s="11" t="s">
        <v>35</v>
      </c>
      <c r="P329" s="11" t="s">
        <v>513</v>
      </c>
      <c r="Q329" s="13">
        <v>29351000</v>
      </c>
      <c r="R329" s="10">
        <f t="shared" si="10"/>
        <v>29350715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0</v>
      </c>
      <c r="Z329" s="13">
        <v>29350715</v>
      </c>
      <c r="AA329" s="13">
        <v>0</v>
      </c>
      <c r="AB329" s="13">
        <v>0</v>
      </c>
      <c r="AC329" s="13">
        <v>0</v>
      </c>
      <c r="AD329" s="13">
        <v>0</v>
      </c>
    </row>
    <row r="330" spans="1:30" ht="33.75">
      <c r="A330" s="7">
        <v>566</v>
      </c>
      <c r="B330" s="28">
        <v>40059472</v>
      </c>
      <c r="C330" s="23" t="s">
        <v>406</v>
      </c>
      <c r="D330" s="22" t="s">
        <v>649</v>
      </c>
      <c r="E330" s="22" t="s">
        <v>512</v>
      </c>
      <c r="F330" s="22" t="s">
        <v>591</v>
      </c>
      <c r="G330" s="22" t="s">
        <v>28</v>
      </c>
      <c r="H330" s="22" t="s">
        <v>29</v>
      </c>
      <c r="I330" s="22" t="s">
        <v>45</v>
      </c>
      <c r="J330" s="22" t="s">
        <v>96</v>
      </c>
      <c r="K330" s="22" t="s">
        <v>287</v>
      </c>
      <c r="L330" s="22" t="s">
        <v>33</v>
      </c>
      <c r="M330" s="22" t="s">
        <v>34</v>
      </c>
      <c r="N330" s="22" t="s">
        <v>592</v>
      </c>
      <c r="O330" s="22" t="s">
        <v>35</v>
      </c>
      <c r="P330" s="22" t="s">
        <v>593</v>
      </c>
      <c r="Q330" s="20">
        <v>449128000</v>
      </c>
      <c r="R330" s="10">
        <f t="shared" si="10"/>
        <v>449128000</v>
      </c>
      <c r="S330" s="13">
        <v>0</v>
      </c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449128000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</row>
    <row r="331" spans="1:30" ht="33.75">
      <c r="A331" s="7">
        <v>567</v>
      </c>
      <c r="B331" s="22">
        <v>40060895</v>
      </c>
      <c r="C331" s="23" t="s">
        <v>406</v>
      </c>
      <c r="D331" s="22" t="s">
        <v>673</v>
      </c>
      <c r="E331" s="22"/>
      <c r="F331" s="8" t="s">
        <v>446</v>
      </c>
      <c r="G331" s="8" t="s">
        <v>28</v>
      </c>
      <c r="H331" s="8" t="s">
        <v>29</v>
      </c>
      <c r="I331" s="22" t="s">
        <v>45</v>
      </c>
      <c r="J331" s="22" t="s">
        <v>347</v>
      </c>
      <c r="K331" s="8" t="s">
        <v>441</v>
      </c>
      <c r="L331" s="8" t="s">
        <v>33</v>
      </c>
      <c r="M331" s="8" t="s">
        <v>34</v>
      </c>
      <c r="N331" s="8" t="s">
        <v>433</v>
      </c>
      <c r="O331" s="8" t="s">
        <v>35</v>
      </c>
      <c r="P331" s="8" t="s">
        <v>562</v>
      </c>
      <c r="Q331" s="20">
        <v>291097000</v>
      </c>
      <c r="R331" s="10">
        <f t="shared" si="10"/>
        <v>291097000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291097000</v>
      </c>
      <c r="AB331" s="13">
        <v>0</v>
      </c>
      <c r="AC331" s="13">
        <v>0</v>
      </c>
      <c r="AD331" s="13">
        <v>0</v>
      </c>
    </row>
    <row r="332" spans="1:30" ht="33.75">
      <c r="A332" s="7"/>
      <c r="B332" s="28">
        <v>40060905</v>
      </c>
      <c r="C332" s="23" t="s">
        <v>406</v>
      </c>
      <c r="D332" s="22" t="s">
        <v>747</v>
      </c>
      <c r="E332" s="22" t="s">
        <v>748</v>
      </c>
      <c r="F332" s="22" t="s">
        <v>409</v>
      </c>
      <c r="G332" s="22" t="s">
        <v>28</v>
      </c>
      <c r="H332" s="22" t="s">
        <v>29</v>
      </c>
      <c r="I332" s="22" t="s">
        <v>45</v>
      </c>
      <c r="J332" s="22" t="s">
        <v>96</v>
      </c>
      <c r="K332" s="22" t="s">
        <v>749</v>
      </c>
      <c r="L332" s="22" t="s">
        <v>33</v>
      </c>
      <c r="M332" s="22" t="s">
        <v>34</v>
      </c>
      <c r="N332" s="22" t="s">
        <v>750</v>
      </c>
      <c r="O332" s="22" t="s">
        <v>35</v>
      </c>
      <c r="P332" s="22" t="s">
        <v>751</v>
      </c>
      <c r="Q332" s="13">
        <v>165833000</v>
      </c>
      <c r="R332" s="10">
        <f t="shared" si="10"/>
        <v>156613019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2531200</v>
      </c>
      <c r="AC332" s="13">
        <v>126610501</v>
      </c>
      <c r="AD332" s="13">
        <v>27471318</v>
      </c>
    </row>
    <row r="333" spans="1:30" ht="33.75">
      <c r="A333" s="7">
        <v>568</v>
      </c>
      <c r="B333" s="8">
        <v>40060978</v>
      </c>
      <c r="C333" s="9" t="s">
        <v>24</v>
      </c>
      <c r="D333" s="8" t="s">
        <v>617</v>
      </c>
      <c r="E333" s="8" t="s">
        <v>26</v>
      </c>
      <c r="F333" s="8" t="s">
        <v>446</v>
      </c>
      <c r="G333" s="8" t="s">
        <v>28</v>
      </c>
      <c r="H333" s="8" t="s">
        <v>29</v>
      </c>
      <c r="I333" s="8" t="s">
        <v>55</v>
      </c>
      <c r="J333" s="8" t="s">
        <v>99</v>
      </c>
      <c r="K333" s="8" t="s">
        <v>176</v>
      </c>
      <c r="L333" s="8" t="s">
        <v>33</v>
      </c>
      <c r="M333" s="8" t="s">
        <v>34</v>
      </c>
      <c r="N333" s="8" t="s">
        <v>447</v>
      </c>
      <c r="O333" s="8" t="s">
        <v>35</v>
      </c>
      <c r="P333" s="8" t="s">
        <v>477</v>
      </c>
      <c r="Q333" s="20">
        <v>176525000</v>
      </c>
      <c r="R333" s="10">
        <f t="shared" si="10"/>
        <v>176524898</v>
      </c>
      <c r="S333" s="10">
        <v>88263000</v>
      </c>
      <c r="T333" s="10">
        <v>0</v>
      </c>
      <c r="U333" s="10">
        <v>0</v>
      </c>
      <c r="V333" s="10">
        <v>0</v>
      </c>
      <c r="W333" s="10">
        <v>88261898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</row>
    <row r="334" spans="1:30" ht="45">
      <c r="A334" s="7"/>
      <c r="B334" s="28">
        <v>40061031</v>
      </c>
      <c r="C334" s="23" t="s">
        <v>406</v>
      </c>
      <c r="D334" s="22" t="s">
        <v>758</v>
      </c>
      <c r="E334" s="22" t="s">
        <v>26</v>
      </c>
      <c r="F334" s="22" t="s">
        <v>409</v>
      </c>
      <c r="G334" s="22" t="s">
        <v>28</v>
      </c>
      <c r="H334" s="22" t="s">
        <v>29</v>
      </c>
      <c r="I334" s="22" t="s">
        <v>30</v>
      </c>
      <c r="J334" s="22" t="s">
        <v>475</v>
      </c>
      <c r="K334" s="22" t="s">
        <v>749</v>
      </c>
      <c r="L334" s="22" t="s">
        <v>33</v>
      </c>
      <c r="M334" s="22" t="s">
        <v>34</v>
      </c>
      <c r="N334" s="22" t="s">
        <v>750</v>
      </c>
      <c r="O334" s="22" t="s">
        <v>35</v>
      </c>
      <c r="P334" s="22" t="s">
        <v>759</v>
      </c>
      <c r="Q334" s="20">
        <v>6377000</v>
      </c>
      <c r="R334" s="10">
        <f t="shared" si="10"/>
        <v>2100000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2100000</v>
      </c>
    </row>
    <row r="335" spans="1:30" ht="33.75">
      <c r="A335" s="7"/>
      <c r="B335" s="29">
        <v>40061338</v>
      </c>
      <c r="C335" s="25" t="s">
        <v>406</v>
      </c>
      <c r="D335" s="24" t="s">
        <v>756</v>
      </c>
      <c r="E335" s="24" t="s">
        <v>479</v>
      </c>
      <c r="F335" s="24" t="s">
        <v>409</v>
      </c>
      <c r="G335" s="24" t="s">
        <v>28</v>
      </c>
      <c r="H335" s="24" t="s">
        <v>29</v>
      </c>
      <c r="I335" s="24" t="s">
        <v>30</v>
      </c>
      <c r="J335" s="24" t="s">
        <v>83</v>
      </c>
      <c r="K335" s="24" t="s">
        <v>32</v>
      </c>
      <c r="L335" s="24" t="s">
        <v>33</v>
      </c>
      <c r="M335" s="24" t="s">
        <v>34</v>
      </c>
      <c r="N335" s="24" t="s">
        <v>741</v>
      </c>
      <c r="O335" s="24" t="s">
        <v>35</v>
      </c>
      <c r="P335" s="24" t="s">
        <v>757</v>
      </c>
      <c r="Q335" s="20">
        <v>65028000</v>
      </c>
      <c r="R335" s="10">
        <f t="shared" si="10"/>
        <v>62198095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62198095</v>
      </c>
    </row>
    <row r="336" spans="1:30" ht="33.75">
      <c r="A336" s="7"/>
      <c r="B336" s="28">
        <v>40061471</v>
      </c>
      <c r="C336" s="23" t="s">
        <v>406</v>
      </c>
      <c r="D336" s="22" t="s">
        <v>760</v>
      </c>
      <c r="E336" s="22" t="s">
        <v>408</v>
      </c>
      <c r="F336" s="22" t="s">
        <v>409</v>
      </c>
      <c r="G336" s="22" t="s">
        <v>438</v>
      </c>
      <c r="H336" s="22" t="s">
        <v>29</v>
      </c>
      <c r="I336" s="22" t="s">
        <v>45</v>
      </c>
      <c r="J336" s="22" t="s">
        <v>96</v>
      </c>
      <c r="K336" s="22" t="s">
        <v>432</v>
      </c>
      <c r="L336" s="22" t="s">
        <v>33</v>
      </c>
      <c r="M336" s="22" t="s">
        <v>34</v>
      </c>
      <c r="N336" s="22" t="s">
        <v>501</v>
      </c>
      <c r="O336" s="22" t="s">
        <v>35</v>
      </c>
      <c r="P336" s="22" t="s">
        <v>744</v>
      </c>
      <c r="Q336" s="21">
        <v>11548000</v>
      </c>
      <c r="R336" s="10">
        <f t="shared" si="10"/>
        <v>11200000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11200000</v>
      </c>
    </row>
    <row r="337" spans="1:30" ht="33.75">
      <c r="A337" s="7">
        <v>569</v>
      </c>
      <c r="B337" s="11">
        <v>40061738</v>
      </c>
      <c r="C337" s="12" t="s">
        <v>406</v>
      </c>
      <c r="D337" s="11" t="s">
        <v>618</v>
      </c>
      <c r="E337" s="11" t="s">
        <v>512</v>
      </c>
      <c r="F337" s="11" t="s">
        <v>446</v>
      </c>
      <c r="G337" s="11" t="s">
        <v>28</v>
      </c>
      <c r="H337" s="11" t="s">
        <v>29</v>
      </c>
      <c r="I337" s="11" t="s">
        <v>30</v>
      </c>
      <c r="J337" s="11" t="s">
        <v>83</v>
      </c>
      <c r="K337" s="11" t="s">
        <v>441</v>
      </c>
      <c r="L337" s="11" t="s">
        <v>33</v>
      </c>
      <c r="M337" s="11" t="s">
        <v>34</v>
      </c>
      <c r="N337" s="11" t="s">
        <v>426</v>
      </c>
      <c r="O337" s="11" t="s">
        <v>35</v>
      </c>
      <c r="P337" s="11" t="s">
        <v>477</v>
      </c>
      <c r="Q337" s="20">
        <v>0</v>
      </c>
      <c r="R337" s="10">
        <f t="shared" si="10"/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</row>
    <row r="338" spans="1:30" ht="33.75">
      <c r="A338" s="7">
        <v>570</v>
      </c>
      <c r="B338" s="8">
        <v>40062059</v>
      </c>
      <c r="C338" s="9" t="s">
        <v>406</v>
      </c>
      <c r="D338" s="8" t="s">
        <v>619</v>
      </c>
      <c r="E338" s="8" t="s">
        <v>512</v>
      </c>
      <c r="F338" s="8" t="s">
        <v>446</v>
      </c>
      <c r="G338" s="8" t="s">
        <v>28</v>
      </c>
      <c r="H338" s="8" t="s">
        <v>29</v>
      </c>
      <c r="I338" s="8" t="s">
        <v>55</v>
      </c>
      <c r="J338" s="8" t="s">
        <v>524</v>
      </c>
      <c r="K338" s="8" t="s">
        <v>432</v>
      </c>
      <c r="L338" s="8" t="s">
        <v>33</v>
      </c>
      <c r="M338" s="8" t="s">
        <v>34</v>
      </c>
      <c r="N338" s="8" t="s">
        <v>525</v>
      </c>
      <c r="O338" s="8" t="s">
        <v>35</v>
      </c>
      <c r="P338" s="8" t="s">
        <v>477</v>
      </c>
      <c r="Q338" s="20">
        <v>61247000</v>
      </c>
      <c r="R338" s="10">
        <f t="shared" si="10"/>
        <v>61247000</v>
      </c>
      <c r="S338" s="10">
        <v>0</v>
      </c>
      <c r="T338" s="10">
        <v>0</v>
      </c>
      <c r="U338" s="10">
        <v>61247000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</row>
    <row r="339" spans="1:30" ht="33.75">
      <c r="A339" s="7">
        <v>571</v>
      </c>
      <c r="B339" s="11">
        <v>40062165</v>
      </c>
      <c r="C339" s="12" t="s">
        <v>24</v>
      </c>
      <c r="D339" s="11" t="s">
        <v>620</v>
      </c>
      <c r="E339" s="11" t="s">
        <v>26</v>
      </c>
      <c r="F339" s="11" t="s">
        <v>446</v>
      </c>
      <c r="G339" s="11" t="s">
        <v>28</v>
      </c>
      <c r="H339" s="11" t="s">
        <v>29</v>
      </c>
      <c r="I339" s="11" t="s">
        <v>45</v>
      </c>
      <c r="J339" s="11" t="s">
        <v>96</v>
      </c>
      <c r="K339" s="11" t="s">
        <v>419</v>
      </c>
      <c r="L339" s="11" t="s">
        <v>33</v>
      </c>
      <c r="M339" s="11" t="s">
        <v>34</v>
      </c>
      <c r="N339" s="11" t="s">
        <v>501</v>
      </c>
      <c r="O339" s="11" t="s">
        <v>35</v>
      </c>
      <c r="P339" s="11" t="s">
        <v>477</v>
      </c>
      <c r="Q339" s="20">
        <v>132662000</v>
      </c>
      <c r="R339" s="10">
        <f t="shared" si="10"/>
        <v>132661354</v>
      </c>
      <c r="S339" s="13">
        <v>0</v>
      </c>
      <c r="T339" s="13">
        <v>0</v>
      </c>
      <c r="U339" s="13">
        <v>0</v>
      </c>
      <c r="V339" s="13">
        <v>66000000</v>
      </c>
      <c r="W339" s="13">
        <v>0</v>
      </c>
      <c r="X339" s="13">
        <v>0</v>
      </c>
      <c r="Y339" s="13">
        <v>66661354</v>
      </c>
      <c r="Z339" s="13">
        <v>0</v>
      </c>
      <c r="AA339" s="13">
        <v>0</v>
      </c>
      <c r="AB339" s="13">
        <v>0</v>
      </c>
      <c r="AC339" s="13">
        <v>0</v>
      </c>
      <c r="AD339" s="13">
        <v>0</v>
      </c>
    </row>
    <row r="340" spans="1:30" ht="33.75">
      <c r="A340" s="7">
        <v>572</v>
      </c>
      <c r="B340" s="8">
        <v>40062236</v>
      </c>
      <c r="C340" s="9" t="s">
        <v>406</v>
      </c>
      <c r="D340" s="8" t="s">
        <v>621</v>
      </c>
      <c r="E340" s="8" t="s">
        <v>26</v>
      </c>
      <c r="F340" s="8" t="s">
        <v>446</v>
      </c>
      <c r="G340" s="8" t="s">
        <v>28</v>
      </c>
      <c r="H340" s="8" t="s">
        <v>29</v>
      </c>
      <c r="I340" s="8" t="s">
        <v>30</v>
      </c>
      <c r="J340" s="8" t="s">
        <v>572</v>
      </c>
      <c r="K340" s="8" t="s">
        <v>176</v>
      </c>
      <c r="L340" s="8" t="s">
        <v>33</v>
      </c>
      <c r="M340" s="8" t="s">
        <v>34</v>
      </c>
      <c r="N340" s="8" t="s">
        <v>573</v>
      </c>
      <c r="O340" s="8" t="s">
        <v>35</v>
      </c>
      <c r="P340" s="8" t="s">
        <v>477</v>
      </c>
      <c r="Q340" s="20">
        <v>86555000</v>
      </c>
      <c r="R340" s="10">
        <f t="shared" si="10"/>
        <v>86553898</v>
      </c>
      <c r="S340" s="10">
        <v>43276949</v>
      </c>
      <c r="T340" s="10">
        <v>0</v>
      </c>
      <c r="U340" s="10">
        <v>0</v>
      </c>
      <c r="V340" s="10">
        <v>0</v>
      </c>
      <c r="W340" s="10">
        <v>43276949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</row>
    <row r="341" spans="1:30" ht="33.75">
      <c r="A341" s="7">
        <v>573</v>
      </c>
      <c r="B341" s="11">
        <v>40062246</v>
      </c>
      <c r="C341" s="12" t="s">
        <v>406</v>
      </c>
      <c r="D341" s="11" t="s">
        <v>622</v>
      </c>
      <c r="E341" s="11" t="s">
        <v>512</v>
      </c>
      <c r="F341" s="11" t="s">
        <v>446</v>
      </c>
      <c r="G341" s="11" t="s">
        <v>28</v>
      </c>
      <c r="H341" s="11" t="s">
        <v>29</v>
      </c>
      <c r="I341" s="11" t="s">
        <v>30</v>
      </c>
      <c r="J341" s="11" t="s">
        <v>572</v>
      </c>
      <c r="K341" s="11" t="s">
        <v>176</v>
      </c>
      <c r="L341" s="11" t="s">
        <v>33</v>
      </c>
      <c r="M341" s="11" t="s">
        <v>34</v>
      </c>
      <c r="N341" s="11" t="s">
        <v>573</v>
      </c>
      <c r="O341" s="11" t="s">
        <v>35</v>
      </c>
      <c r="P341" s="11" t="s">
        <v>477</v>
      </c>
      <c r="Q341" s="20">
        <v>166427000</v>
      </c>
      <c r="R341" s="10">
        <f t="shared" si="10"/>
        <v>166425867</v>
      </c>
      <c r="S341" s="13">
        <v>0</v>
      </c>
      <c r="T341" s="13">
        <v>73967052</v>
      </c>
      <c r="U341" s="13">
        <v>0</v>
      </c>
      <c r="V341" s="13">
        <v>92458815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>
        <v>0</v>
      </c>
    </row>
    <row r="342" spans="1:30" ht="33.75">
      <c r="A342" s="7">
        <v>574</v>
      </c>
      <c r="B342" s="8">
        <v>40062272</v>
      </c>
      <c r="C342" s="9" t="s">
        <v>24</v>
      </c>
      <c r="D342" s="8" t="s">
        <v>623</v>
      </c>
      <c r="E342" s="8" t="s">
        <v>26</v>
      </c>
      <c r="F342" s="8" t="s">
        <v>446</v>
      </c>
      <c r="G342" s="8" t="s">
        <v>28</v>
      </c>
      <c r="H342" s="8" t="s">
        <v>29</v>
      </c>
      <c r="I342" s="8" t="s">
        <v>45</v>
      </c>
      <c r="J342" s="8" t="s">
        <v>96</v>
      </c>
      <c r="K342" s="8" t="s">
        <v>176</v>
      </c>
      <c r="L342" s="8" t="s">
        <v>33</v>
      </c>
      <c r="M342" s="8" t="s">
        <v>34</v>
      </c>
      <c r="N342" s="8" t="s">
        <v>33</v>
      </c>
      <c r="O342" s="8" t="s">
        <v>35</v>
      </c>
      <c r="P342" s="8" t="s">
        <v>477</v>
      </c>
      <c r="Q342" s="20">
        <v>121828000</v>
      </c>
      <c r="R342" s="10">
        <f t="shared" si="10"/>
        <v>121826442</v>
      </c>
      <c r="S342" s="10">
        <v>60663221</v>
      </c>
      <c r="T342" s="10">
        <v>0</v>
      </c>
      <c r="U342" s="10">
        <v>0</v>
      </c>
      <c r="V342" s="10">
        <v>0</v>
      </c>
      <c r="W342" s="10">
        <v>0</v>
      </c>
      <c r="X342" s="10">
        <v>61163221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</row>
    <row r="343" spans="1:30" ht="33.75">
      <c r="A343" s="7">
        <v>575</v>
      </c>
      <c r="B343" s="11">
        <v>40062334</v>
      </c>
      <c r="C343" s="12" t="s">
        <v>406</v>
      </c>
      <c r="D343" s="11" t="s">
        <v>624</v>
      </c>
      <c r="E343" s="11" t="s">
        <v>512</v>
      </c>
      <c r="F343" s="11" t="s">
        <v>446</v>
      </c>
      <c r="G343" s="11" t="s">
        <v>28</v>
      </c>
      <c r="H343" s="11" t="s">
        <v>29</v>
      </c>
      <c r="I343" s="11" t="s">
        <v>30</v>
      </c>
      <c r="J343" s="11" t="s">
        <v>83</v>
      </c>
      <c r="K343" s="11" t="s">
        <v>441</v>
      </c>
      <c r="L343" s="11" t="s">
        <v>33</v>
      </c>
      <c r="M343" s="11" t="s">
        <v>34</v>
      </c>
      <c r="N343" s="11" t="s">
        <v>426</v>
      </c>
      <c r="O343" s="11" t="s">
        <v>35</v>
      </c>
      <c r="P343" s="11" t="s">
        <v>477</v>
      </c>
      <c r="Q343" s="20">
        <v>9194000</v>
      </c>
      <c r="R343" s="10">
        <f t="shared" si="10"/>
        <v>9193899</v>
      </c>
      <c r="S343" s="13">
        <v>0</v>
      </c>
      <c r="T343" s="13">
        <v>0</v>
      </c>
      <c r="U343" s="13">
        <v>0</v>
      </c>
      <c r="V343" s="13">
        <v>0</v>
      </c>
      <c r="W343" s="13">
        <v>9193899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</row>
    <row r="344" spans="1:30" ht="33.75">
      <c r="A344" s="7">
        <v>576</v>
      </c>
      <c r="B344" s="8">
        <v>40062531</v>
      </c>
      <c r="C344" s="9" t="s">
        <v>24</v>
      </c>
      <c r="D344" s="8" t="s">
        <v>625</v>
      </c>
      <c r="E344" s="8" t="s">
        <v>26</v>
      </c>
      <c r="F344" s="8" t="s">
        <v>446</v>
      </c>
      <c r="G344" s="8" t="s">
        <v>28</v>
      </c>
      <c r="H344" s="8" t="s">
        <v>29</v>
      </c>
      <c r="I344" s="8" t="s">
        <v>30</v>
      </c>
      <c r="J344" s="8" t="s">
        <v>344</v>
      </c>
      <c r="K344" s="8" t="s">
        <v>609</v>
      </c>
      <c r="L344" s="8" t="s">
        <v>33</v>
      </c>
      <c r="M344" s="8" t="s">
        <v>34</v>
      </c>
      <c r="N344" s="8" t="s">
        <v>597</v>
      </c>
      <c r="O344" s="8" t="s">
        <v>35</v>
      </c>
      <c r="P344" s="8" t="s">
        <v>477</v>
      </c>
      <c r="Q344" s="20">
        <v>193952000</v>
      </c>
      <c r="R344" s="10">
        <f t="shared" si="10"/>
        <v>193951584</v>
      </c>
      <c r="S344" s="10">
        <v>96975792</v>
      </c>
      <c r="T344" s="10">
        <v>0</v>
      </c>
      <c r="U344" s="10">
        <v>0</v>
      </c>
      <c r="V344" s="10">
        <v>96975792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</row>
    <row r="345" spans="1:30" ht="33.75">
      <c r="A345" s="7"/>
      <c r="B345" s="29">
        <v>40062574</v>
      </c>
      <c r="C345" s="25" t="s">
        <v>406</v>
      </c>
      <c r="D345" s="24" t="s">
        <v>765</v>
      </c>
      <c r="E345" s="24" t="s">
        <v>512</v>
      </c>
      <c r="F345" s="24" t="s">
        <v>480</v>
      </c>
      <c r="G345" s="24" t="s">
        <v>28</v>
      </c>
      <c r="H345" s="24" t="s">
        <v>29</v>
      </c>
      <c r="I345" s="24" t="s">
        <v>30</v>
      </c>
      <c r="J345" s="24" t="s">
        <v>83</v>
      </c>
      <c r="K345" s="24" t="s">
        <v>463</v>
      </c>
      <c r="L345" s="24" t="s">
        <v>33</v>
      </c>
      <c r="M345" s="24" t="s">
        <v>34</v>
      </c>
      <c r="N345" s="24" t="s">
        <v>766</v>
      </c>
      <c r="O345" s="24" t="s">
        <v>35</v>
      </c>
      <c r="P345" s="24" t="s">
        <v>600</v>
      </c>
      <c r="Q345" s="20">
        <v>127972000</v>
      </c>
      <c r="R345" s="10">
        <f t="shared" ref="R345" si="11">SUM(S345:AD345)</f>
        <v>127306200</v>
      </c>
      <c r="S345" s="13">
        <v>0</v>
      </c>
      <c r="T345" s="13">
        <v>0</v>
      </c>
      <c r="U345" s="13">
        <v>0</v>
      </c>
      <c r="V345" s="13">
        <v>0</v>
      </c>
      <c r="W345" s="13"/>
      <c r="X345" s="13">
        <v>0</v>
      </c>
      <c r="Y345" s="13">
        <v>0</v>
      </c>
      <c r="Z345" s="13">
        <v>0</v>
      </c>
      <c r="AA345" s="13">
        <v>0</v>
      </c>
      <c r="AB345" s="13">
        <v>0</v>
      </c>
      <c r="AC345" s="13">
        <v>0</v>
      </c>
      <c r="AD345" s="13">
        <v>127306200</v>
      </c>
    </row>
    <row r="346" spans="1:30" ht="33.75">
      <c r="A346" s="7">
        <v>577</v>
      </c>
      <c r="B346" s="11">
        <v>40062609</v>
      </c>
      <c r="C346" s="12" t="s">
        <v>24</v>
      </c>
      <c r="D346" s="11" t="s">
        <v>626</v>
      </c>
      <c r="E346" s="11" t="s">
        <v>26</v>
      </c>
      <c r="F346" s="11" t="s">
        <v>446</v>
      </c>
      <c r="G346" s="11" t="s">
        <v>28</v>
      </c>
      <c r="H346" s="11" t="s">
        <v>29</v>
      </c>
      <c r="I346" s="11" t="s">
        <v>45</v>
      </c>
      <c r="J346" s="11" t="s">
        <v>347</v>
      </c>
      <c r="K346" s="11" t="s">
        <v>176</v>
      </c>
      <c r="L346" s="11" t="s">
        <v>33</v>
      </c>
      <c r="M346" s="11" t="s">
        <v>34</v>
      </c>
      <c r="N346" s="11" t="s">
        <v>505</v>
      </c>
      <c r="O346" s="11" t="s">
        <v>35</v>
      </c>
      <c r="P346" s="11" t="s">
        <v>477</v>
      </c>
      <c r="Q346" s="20">
        <v>188152000</v>
      </c>
      <c r="R346" s="10">
        <f t="shared" si="10"/>
        <v>188150341</v>
      </c>
      <c r="S346" s="13">
        <v>88976411</v>
      </c>
      <c r="T346" s="13">
        <v>0</v>
      </c>
      <c r="U346" s="13">
        <v>0</v>
      </c>
      <c r="V346" s="13">
        <v>0</v>
      </c>
      <c r="W346" s="13">
        <v>0</v>
      </c>
      <c r="X346" s="13">
        <v>99173930</v>
      </c>
      <c r="Y346" s="13">
        <v>0</v>
      </c>
      <c r="Z346" s="13">
        <v>0</v>
      </c>
      <c r="AA346" s="13">
        <v>0</v>
      </c>
      <c r="AB346" s="13">
        <v>0</v>
      </c>
      <c r="AC346" s="13">
        <v>0</v>
      </c>
      <c r="AD346" s="13">
        <v>0</v>
      </c>
    </row>
    <row r="347" spans="1:30" ht="33.75">
      <c r="A347" s="7">
        <v>578</v>
      </c>
      <c r="B347" s="8">
        <v>40062738</v>
      </c>
      <c r="C347" s="9" t="s">
        <v>406</v>
      </c>
      <c r="D347" s="8" t="s">
        <v>627</v>
      </c>
      <c r="E347" s="8" t="s">
        <v>512</v>
      </c>
      <c r="F347" s="8" t="s">
        <v>446</v>
      </c>
      <c r="G347" s="8" t="s">
        <v>28</v>
      </c>
      <c r="H347" s="8" t="s">
        <v>29</v>
      </c>
      <c r="I347" s="8" t="s">
        <v>30</v>
      </c>
      <c r="J347" s="8" t="s">
        <v>83</v>
      </c>
      <c r="K347" s="8" t="s">
        <v>176</v>
      </c>
      <c r="L347" s="8" t="s">
        <v>33</v>
      </c>
      <c r="M347" s="8" t="s">
        <v>34</v>
      </c>
      <c r="N347" s="8" t="s">
        <v>426</v>
      </c>
      <c r="O347" s="8" t="s">
        <v>35</v>
      </c>
      <c r="P347" s="8" t="s">
        <v>477</v>
      </c>
      <c r="Q347" s="20">
        <v>0</v>
      </c>
      <c r="R347" s="10">
        <f t="shared" si="10"/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</row>
    <row r="348" spans="1:30" ht="33.75">
      <c r="A348" s="7">
        <v>579</v>
      </c>
      <c r="B348" s="11">
        <v>40063085</v>
      </c>
      <c r="C348" s="12" t="s">
        <v>406</v>
      </c>
      <c r="D348" s="11" t="s">
        <v>628</v>
      </c>
      <c r="E348" s="11" t="s">
        <v>26</v>
      </c>
      <c r="F348" s="11" t="s">
        <v>446</v>
      </c>
      <c r="G348" s="11" t="s">
        <v>28</v>
      </c>
      <c r="H348" s="11" t="s">
        <v>29</v>
      </c>
      <c r="I348" s="11" t="s">
        <v>45</v>
      </c>
      <c r="J348" s="11" t="s">
        <v>347</v>
      </c>
      <c r="K348" s="11" t="s">
        <v>176</v>
      </c>
      <c r="L348" s="11" t="s">
        <v>33</v>
      </c>
      <c r="M348" s="11" t="s">
        <v>34</v>
      </c>
      <c r="N348" s="11" t="s">
        <v>505</v>
      </c>
      <c r="O348" s="11" t="s">
        <v>35</v>
      </c>
      <c r="P348" s="11" t="s">
        <v>477</v>
      </c>
      <c r="Q348" s="20">
        <v>153852000</v>
      </c>
      <c r="R348" s="10">
        <f t="shared" si="10"/>
        <v>153850417</v>
      </c>
      <c r="S348" s="13">
        <v>72606208</v>
      </c>
      <c r="T348" s="13">
        <v>0</v>
      </c>
      <c r="U348" s="13">
        <v>0</v>
      </c>
      <c r="V348" s="13">
        <v>81244209</v>
      </c>
      <c r="W348" s="13">
        <v>0</v>
      </c>
      <c r="X348" s="13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0</v>
      </c>
      <c r="AD348" s="13">
        <v>0</v>
      </c>
    </row>
    <row r="349" spans="1:30" ht="33.75">
      <c r="A349" s="7">
        <v>580</v>
      </c>
      <c r="B349" s="8">
        <v>40063109</v>
      </c>
      <c r="C349" s="9" t="s">
        <v>406</v>
      </c>
      <c r="D349" s="8" t="s">
        <v>629</v>
      </c>
      <c r="E349" s="8" t="s">
        <v>512</v>
      </c>
      <c r="F349" s="8" t="s">
        <v>446</v>
      </c>
      <c r="G349" s="8" t="s">
        <v>28</v>
      </c>
      <c r="H349" s="8" t="s">
        <v>29</v>
      </c>
      <c r="I349" s="8" t="s">
        <v>45</v>
      </c>
      <c r="J349" s="8" t="s">
        <v>96</v>
      </c>
      <c r="K349" s="8" t="s">
        <v>441</v>
      </c>
      <c r="L349" s="8" t="s">
        <v>33</v>
      </c>
      <c r="M349" s="8" t="s">
        <v>34</v>
      </c>
      <c r="N349" s="8" t="s">
        <v>501</v>
      </c>
      <c r="O349" s="8" t="s">
        <v>35</v>
      </c>
      <c r="P349" s="8" t="s">
        <v>477</v>
      </c>
      <c r="Q349" s="20">
        <v>192134000</v>
      </c>
      <c r="R349" s="10">
        <f t="shared" si="10"/>
        <v>192133261</v>
      </c>
      <c r="S349" s="10">
        <v>95816630</v>
      </c>
      <c r="T349" s="10">
        <v>0</v>
      </c>
      <c r="U349" s="10">
        <v>0</v>
      </c>
      <c r="V349" s="10">
        <v>0</v>
      </c>
      <c r="W349" s="10">
        <v>96316631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</row>
    <row r="350" spans="1:30" ht="33.75">
      <c r="A350" s="7">
        <v>581</v>
      </c>
      <c r="B350" s="11">
        <v>40063110</v>
      </c>
      <c r="C350" s="12" t="s">
        <v>24</v>
      </c>
      <c r="D350" s="11" t="s">
        <v>630</v>
      </c>
      <c r="E350" s="11" t="s">
        <v>26</v>
      </c>
      <c r="F350" s="11" t="s">
        <v>446</v>
      </c>
      <c r="G350" s="11" t="s">
        <v>28</v>
      </c>
      <c r="H350" s="11" t="s">
        <v>29</v>
      </c>
      <c r="I350" s="11" t="s">
        <v>45</v>
      </c>
      <c r="J350" s="11" t="s">
        <v>96</v>
      </c>
      <c r="K350" s="11" t="s">
        <v>432</v>
      </c>
      <c r="L350" s="11" t="s">
        <v>33</v>
      </c>
      <c r="M350" s="11" t="s">
        <v>34</v>
      </c>
      <c r="N350" s="11" t="s">
        <v>501</v>
      </c>
      <c r="O350" s="11" t="s">
        <v>35</v>
      </c>
      <c r="P350" s="11" t="s">
        <v>477</v>
      </c>
      <c r="Q350" s="13">
        <v>9604000</v>
      </c>
      <c r="R350" s="10">
        <f t="shared" si="10"/>
        <v>9603657</v>
      </c>
      <c r="S350" s="13">
        <v>4801828</v>
      </c>
      <c r="T350" s="13">
        <v>0</v>
      </c>
      <c r="U350" s="13">
        <v>0</v>
      </c>
      <c r="V350" s="13">
        <v>0</v>
      </c>
      <c r="W350" s="13">
        <v>4801829</v>
      </c>
      <c r="X350" s="13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0</v>
      </c>
      <c r="AD350" s="13">
        <v>0</v>
      </c>
    </row>
    <row r="351" spans="1:30" ht="33.75">
      <c r="A351" s="7">
        <v>582</v>
      </c>
      <c r="B351" s="8">
        <v>40063127</v>
      </c>
      <c r="C351" s="9" t="s">
        <v>24</v>
      </c>
      <c r="D351" s="8" t="s">
        <v>631</v>
      </c>
      <c r="E351" s="8" t="s">
        <v>26</v>
      </c>
      <c r="F351" s="8" t="s">
        <v>446</v>
      </c>
      <c r="G351" s="8" t="s">
        <v>28</v>
      </c>
      <c r="H351" s="8" t="s">
        <v>29</v>
      </c>
      <c r="I351" s="8" t="s">
        <v>30</v>
      </c>
      <c r="J351" s="8" t="s">
        <v>344</v>
      </c>
      <c r="K351" s="8" t="s">
        <v>441</v>
      </c>
      <c r="L351" s="8" t="s">
        <v>33</v>
      </c>
      <c r="M351" s="8" t="s">
        <v>34</v>
      </c>
      <c r="N351" s="8" t="s">
        <v>597</v>
      </c>
      <c r="O351" s="8" t="s">
        <v>35</v>
      </c>
      <c r="P351" s="8" t="s">
        <v>477</v>
      </c>
      <c r="Q351" s="10">
        <v>39418000</v>
      </c>
      <c r="R351" s="10">
        <f t="shared" ref="R351:R363" si="12">SUM(S351:AD351)</f>
        <v>39417167</v>
      </c>
      <c r="S351" s="10">
        <v>19937350</v>
      </c>
      <c r="T351" s="10">
        <v>0</v>
      </c>
      <c r="U351" s="10">
        <v>0</v>
      </c>
      <c r="V351" s="10">
        <v>19479817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</row>
    <row r="352" spans="1:30" ht="33.75">
      <c r="A352" s="7">
        <v>583</v>
      </c>
      <c r="B352" s="11">
        <v>40063137</v>
      </c>
      <c r="C352" s="12" t="s">
        <v>24</v>
      </c>
      <c r="D352" s="11" t="s">
        <v>632</v>
      </c>
      <c r="E352" s="11" t="s">
        <v>26</v>
      </c>
      <c r="F352" s="11" t="s">
        <v>446</v>
      </c>
      <c r="G352" s="11" t="s">
        <v>28</v>
      </c>
      <c r="H352" s="11" t="s">
        <v>29</v>
      </c>
      <c r="I352" s="11" t="s">
        <v>49</v>
      </c>
      <c r="J352" s="11" t="s">
        <v>315</v>
      </c>
      <c r="K352" s="11" t="s">
        <v>609</v>
      </c>
      <c r="L352" s="11" t="s">
        <v>33</v>
      </c>
      <c r="M352" s="11" t="s">
        <v>34</v>
      </c>
      <c r="N352" s="11" t="s">
        <v>429</v>
      </c>
      <c r="O352" s="11" t="s">
        <v>35</v>
      </c>
      <c r="P352" s="11" t="s">
        <v>477</v>
      </c>
      <c r="Q352" s="13">
        <v>162900000</v>
      </c>
      <c r="R352" s="10">
        <f t="shared" si="12"/>
        <v>162900000</v>
      </c>
      <c r="S352" s="13">
        <v>0</v>
      </c>
      <c r="T352" s="13">
        <v>80050000</v>
      </c>
      <c r="U352" s="13">
        <v>0</v>
      </c>
      <c r="V352" s="13">
        <v>0</v>
      </c>
      <c r="W352" s="13">
        <v>0</v>
      </c>
      <c r="X352" s="13">
        <v>82850000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0</v>
      </c>
    </row>
    <row r="353" spans="1:31" ht="33.75">
      <c r="A353" s="7">
        <v>584</v>
      </c>
      <c r="B353" s="8">
        <v>40063138</v>
      </c>
      <c r="C353" s="9" t="s">
        <v>24</v>
      </c>
      <c r="D353" s="8" t="s">
        <v>633</v>
      </c>
      <c r="E353" s="8" t="s">
        <v>26</v>
      </c>
      <c r="F353" s="8" t="s">
        <v>446</v>
      </c>
      <c r="G353" s="8" t="s">
        <v>28</v>
      </c>
      <c r="H353" s="8" t="s">
        <v>29</v>
      </c>
      <c r="I353" s="8" t="s">
        <v>49</v>
      </c>
      <c r="J353" s="8" t="s">
        <v>315</v>
      </c>
      <c r="K353" s="8" t="s">
        <v>419</v>
      </c>
      <c r="L353" s="8" t="s">
        <v>33</v>
      </c>
      <c r="M353" s="8" t="s">
        <v>34</v>
      </c>
      <c r="N353" s="8" t="s">
        <v>429</v>
      </c>
      <c r="O353" s="8" t="s">
        <v>35</v>
      </c>
      <c r="P353" s="8" t="s">
        <v>477</v>
      </c>
      <c r="Q353" s="10">
        <v>128800000</v>
      </c>
      <c r="R353" s="10">
        <f t="shared" si="12"/>
        <v>128800000</v>
      </c>
      <c r="S353" s="10">
        <v>0</v>
      </c>
      <c r="T353" s="10">
        <v>60800000</v>
      </c>
      <c r="U353" s="10">
        <v>0</v>
      </c>
      <c r="V353" s="10">
        <v>0</v>
      </c>
      <c r="W353" s="10">
        <v>0</v>
      </c>
      <c r="X353" s="10">
        <v>68000000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</row>
    <row r="354" spans="1:31" ht="33.75">
      <c r="A354" s="7">
        <v>585</v>
      </c>
      <c r="B354" s="11">
        <v>40063139</v>
      </c>
      <c r="C354" s="12" t="s">
        <v>24</v>
      </c>
      <c r="D354" s="11" t="s">
        <v>634</v>
      </c>
      <c r="E354" s="11" t="s">
        <v>26</v>
      </c>
      <c r="F354" s="11" t="s">
        <v>446</v>
      </c>
      <c r="G354" s="11" t="s">
        <v>28</v>
      </c>
      <c r="H354" s="11" t="s">
        <v>29</v>
      </c>
      <c r="I354" s="11" t="s">
        <v>49</v>
      </c>
      <c r="J354" s="11" t="s">
        <v>315</v>
      </c>
      <c r="K354" s="11" t="s">
        <v>609</v>
      </c>
      <c r="L354" s="11" t="s">
        <v>33</v>
      </c>
      <c r="M354" s="11" t="s">
        <v>34</v>
      </c>
      <c r="N354" s="11" t="s">
        <v>429</v>
      </c>
      <c r="O354" s="11" t="s">
        <v>35</v>
      </c>
      <c r="P354" s="11" t="s">
        <v>477</v>
      </c>
      <c r="Q354" s="20">
        <v>113890000</v>
      </c>
      <c r="R354" s="10">
        <f t="shared" si="12"/>
        <v>113890000</v>
      </c>
      <c r="S354" s="13">
        <v>0</v>
      </c>
      <c r="T354" s="13">
        <v>52445000</v>
      </c>
      <c r="U354" s="13">
        <v>0</v>
      </c>
      <c r="V354" s="13">
        <v>0</v>
      </c>
      <c r="W354" s="13">
        <v>0</v>
      </c>
      <c r="X354" s="13">
        <v>61445000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0</v>
      </c>
    </row>
    <row r="355" spans="1:31" ht="33.75">
      <c r="A355" s="7">
        <v>586</v>
      </c>
      <c r="B355" s="8">
        <v>40063494</v>
      </c>
      <c r="C355" s="9" t="s">
        <v>24</v>
      </c>
      <c r="D355" s="8" t="s">
        <v>635</v>
      </c>
      <c r="E355" s="8" t="s">
        <v>26</v>
      </c>
      <c r="F355" s="8" t="s">
        <v>446</v>
      </c>
      <c r="G355" s="8" t="s">
        <v>28</v>
      </c>
      <c r="H355" s="8" t="s">
        <v>29</v>
      </c>
      <c r="I355" s="8" t="s">
        <v>55</v>
      </c>
      <c r="J355" s="8" t="s">
        <v>350</v>
      </c>
      <c r="K355" s="8" t="s">
        <v>176</v>
      </c>
      <c r="L355" s="8" t="s">
        <v>33</v>
      </c>
      <c r="M355" s="8" t="s">
        <v>34</v>
      </c>
      <c r="N355" s="8" t="s">
        <v>515</v>
      </c>
      <c r="O355" s="8" t="s">
        <v>35</v>
      </c>
      <c r="P355" s="8" t="s">
        <v>477</v>
      </c>
      <c r="Q355" s="20">
        <v>192500000</v>
      </c>
      <c r="R355" s="10">
        <f t="shared" si="12"/>
        <v>192500000</v>
      </c>
      <c r="S355" s="10">
        <v>96050000</v>
      </c>
      <c r="T355" s="10">
        <v>0</v>
      </c>
      <c r="U355" s="10">
        <v>0</v>
      </c>
      <c r="V355" s="10">
        <v>0</v>
      </c>
      <c r="W355" s="10">
        <v>0</v>
      </c>
      <c r="X355" s="10">
        <v>96450000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</row>
    <row r="356" spans="1:31" ht="33.75">
      <c r="A356" s="7">
        <v>587</v>
      </c>
      <c r="B356" s="11">
        <v>40063498</v>
      </c>
      <c r="C356" s="12" t="s">
        <v>24</v>
      </c>
      <c r="D356" s="11" t="s">
        <v>636</v>
      </c>
      <c r="E356" s="11" t="s">
        <v>26</v>
      </c>
      <c r="F356" s="11" t="s">
        <v>446</v>
      </c>
      <c r="G356" s="11" t="s">
        <v>28</v>
      </c>
      <c r="H356" s="11" t="s">
        <v>29</v>
      </c>
      <c r="I356" s="11" t="s">
        <v>55</v>
      </c>
      <c r="J356" s="11" t="s">
        <v>350</v>
      </c>
      <c r="K356" s="11" t="s">
        <v>419</v>
      </c>
      <c r="L356" s="11" t="s">
        <v>33</v>
      </c>
      <c r="M356" s="11" t="s">
        <v>34</v>
      </c>
      <c r="N356" s="11" t="s">
        <v>515</v>
      </c>
      <c r="O356" s="11" t="s">
        <v>35</v>
      </c>
      <c r="P356" s="11" t="s">
        <v>477</v>
      </c>
      <c r="Q356" s="13">
        <v>153542000</v>
      </c>
      <c r="R356" s="10">
        <f t="shared" si="12"/>
        <v>153540328</v>
      </c>
      <c r="S356" s="13">
        <v>0</v>
      </c>
      <c r="T356" s="13">
        <v>76970664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76569664</v>
      </c>
      <c r="AA356" s="13">
        <v>0</v>
      </c>
      <c r="AB356" s="13">
        <v>0</v>
      </c>
      <c r="AC356" s="13">
        <v>0</v>
      </c>
      <c r="AD356" s="13">
        <v>0</v>
      </c>
    </row>
    <row r="357" spans="1:31" ht="33.75">
      <c r="A357" s="7"/>
      <c r="B357" s="29">
        <v>40063611</v>
      </c>
      <c r="C357" s="25" t="s">
        <v>406</v>
      </c>
      <c r="D357" s="24" t="s">
        <v>713</v>
      </c>
      <c r="E357" s="24" t="s">
        <v>512</v>
      </c>
      <c r="F357" s="24" t="s">
        <v>446</v>
      </c>
      <c r="G357" s="24" t="s">
        <v>28</v>
      </c>
      <c r="H357" s="24" t="s">
        <v>29</v>
      </c>
      <c r="I357" s="24" t="s">
        <v>45</v>
      </c>
      <c r="J357" s="24" t="s">
        <v>96</v>
      </c>
      <c r="K357" s="24" t="s">
        <v>441</v>
      </c>
      <c r="L357" s="24" t="s">
        <v>33</v>
      </c>
      <c r="M357" s="24" t="s">
        <v>34</v>
      </c>
      <c r="N357" s="24" t="s">
        <v>433</v>
      </c>
      <c r="O357" s="24" t="s">
        <v>35</v>
      </c>
      <c r="P357" s="24" t="s">
        <v>714</v>
      </c>
      <c r="Q357" s="20">
        <v>102240000</v>
      </c>
      <c r="R357" s="10">
        <f t="shared" si="12"/>
        <v>88194765</v>
      </c>
      <c r="S357" s="13">
        <v>0</v>
      </c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>
        <v>88194765</v>
      </c>
    </row>
    <row r="358" spans="1:31" ht="33.75">
      <c r="A358" s="7"/>
      <c r="B358" s="29">
        <v>40066278</v>
      </c>
      <c r="C358" s="25" t="s">
        <v>406</v>
      </c>
      <c r="D358" s="24" t="s">
        <v>711</v>
      </c>
      <c r="E358" s="24" t="s">
        <v>512</v>
      </c>
      <c r="F358" s="24" t="s">
        <v>446</v>
      </c>
      <c r="G358" s="24" t="s">
        <v>28</v>
      </c>
      <c r="H358" s="24" t="s">
        <v>29</v>
      </c>
      <c r="I358" s="24" t="s">
        <v>30</v>
      </c>
      <c r="J358" s="24" t="s">
        <v>83</v>
      </c>
      <c r="K358" s="24" t="s">
        <v>287</v>
      </c>
      <c r="L358" s="24" t="s">
        <v>33</v>
      </c>
      <c r="M358" s="24" t="s">
        <v>34</v>
      </c>
      <c r="N358" s="24" t="s">
        <v>33</v>
      </c>
      <c r="O358" s="24" t="s">
        <v>35</v>
      </c>
      <c r="P358" s="24" t="s">
        <v>712</v>
      </c>
      <c r="Q358" s="20">
        <v>500000000</v>
      </c>
      <c r="R358" s="10">
        <f t="shared" si="12"/>
        <v>500000000</v>
      </c>
      <c r="S358" s="13">
        <v>0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3">
        <v>0</v>
      </c>
      <c r="AB358" s="13">
        <v>0</v>
      </c>
      <c r="AC358" s="13">
        <v>0</v>
      </c>
      <c r="AD358" s="13">
        <v>500000000</v>
      </c>
    </row>
    <row r="359" spans="1:31" ht="56.25">
      <c r="A359" s="7"/>
      <c r="B359" s="28">
        <v>40067419</v>
      </c>
      <c r="C359" s="23" t="s">
        <v>406</v>
      </c>
      <c r="D359" s="22" t="s">
        <v>703</v>
      </c>
      <c r="E359" s="22" t="s">
        <v>512</v>
      </c>
      <c r="F359" s="22" t="s">
        <v>446</v>
      </c>
      <c r="G359" s="22" t="s">
        <v>28</v>
      </c>
      <c r="H359" s="22" t="s">
        <v>29</v>
      </c>
      <c r="I359" s="22" t="s">
        <v>55</v>
      </c>
      <c r="J359" s="22" t="s">
        <v>524</v>
      </c>
      <c r="K359" s="22" t="s">
        <v>441</v>
      </c>
      <c r="L359" s="22" t="s">
        <v>33</v>
      </c>
      <c r="M359" s="22" t="s">
        <v>34</v>
      </c>
      <c r="N359" s="22" t="s">
        <v>433</v>
      </c>
      <c r="O359" s="22" t="s">
        <v>35</v>
      </c>
      <c r="P359" s="22" t="s">
        <v>702</v>
      </c>
      <c r="Q359" s="20">
        <v>1500000000</v>
      </c>
      <c r="R359" s="10">
        <f t="shared" si="12"/>
        <v>1500000000</v>
      </c>
      <c r="S359" s="13">
        <v>0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1500000000</v>
      </c>
      <c r="AD359" s="13">
        <v>0</v>
      </c>
    </row>
    <row r="360" spans="1:31" ht="56.25">
      <c r="A360" s="7"/>
      <c r="B360" s="29">
        <v>40067935</v>
      </c>
      <c r="C360" s="25" t="s">
        <v>406</v>
      </c>
      <c r="D360" s="24" t="s">
        <v>701</v>
      </c>
      <c r="E360" s="24" t="s">
        <v>512</v>
      </c>
      <c r="F360" s="24" t="s">
        <v>446</v>
      </c>
      <c r="G360" s="24" t="s">
        <v>28</v>
      </c>
      <c r="H360" s="24" t="s">
        <v>29</v>
      </c>
      <c r="I360" s="24" t="s">
        <v>30</v>
      </c>
      <c r="J360" s="24" t="s">
        <v>83</v>
      </c>
      <c r="K360" s="24" t="s">
        <v>441</v>
      </c>
      <c r="L360" s="24" t="s">
        <v>33</v>
      </c>
      <c r="M360" s="24" t="s">
        <v>34</v>
      </c>
      <c r="N360" s="24" t="s">
        <v>433</v>
      </c>
      <c r="O360" s="24" t="s">
        <v>35</v>
      </c>
      <c r="P360" s="24" t="s">
        <v>702</v>
      </c>
      <c r="Q360" s="13">
        <v>485860000</v>
      </c>
      <c r="R360" s="10">
        <f t="shared" si="12"/>
        <v>485860000</v>
      </c>
      <c r="S360" s="13">
        <v>0</v>
      </c>
      <c r="T360" s="13">
        <v>0</v>
      </c>
      <c r="U360" s="13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485860000</v>
      </c>
      <c r="AD360" s="13">
        <v>0</v>
      </c>
    </row>
    <row r="361" spans="1:31" ht="33.75">
      <c r="A361" s="7"/>
      <c r="B361" s="29">
        <v>40070515</v>
      </c>
      <c r="C361" s="25" t="s">
        <v>406</v>
      </c>
      <c r="D361" s="24" t="s">
        <v>763</v>
      </c>
      <c r="E361" s="24" t="s">
        <v>512</v>
      </c>
      <c r="F361" s="24" t="s">
        <v>480</v>
      </c>
      <c r="G361" s="24" t="s">
        <v>28</v>
      </c>
      <c r="H361" s="24" t="s">
        <v>29</v>
      </c>
      <c r="I361" s="24" t="s">
        <v>55</v>
      </c>
      <c r="J361" s="24" t="s">
        <v>99</v>
      </c>
      <c r="K361" s="24" t="s">
        <v>414</v>
      </c>
      <c r="L361" s="24" t="s">
        <v>33</v>
      </c>
      <c r="M361" s="24" t="s">
        <v>34</v>
      </c>
      <c r="N361" s="24" t="s">
        <v>415</v>
      </c>
      <c r="O361" s="24" t="s">
        <v>35</v>
      </c>
      <c r="P361" s="24" t="s">
        <v>764</v>
      </c>
      <c r="Q361" s="20">
        <v>156565000</v>
      </c>
      <c r="R361" s="10">
        <f t="shared" ref="R361" si="13">SUM(S361:AD361)</f>
        <v>156397020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3">
        <v>0</v>
      </c>
      <c r="AB361" s="20">
        <v>10142001</v>
      </c>
      <c r="AC361" s="20">
        <v>16440249</v>
      </c>
      <c r="AD361" s="20">
        <v>129814770</v>
      </c>
    </row>
    <row r="362" spans="1:31" ht="33.75">
      <c r="A362" s="7"/>
      <c r="B362" s="28">
        <v>40074223</v>
      </c>
      <c r="C362" s="23" t="s">
        <v>406</v>
      </c>
      <c r="D362" s="22" t="s">
        <v>704</v>
      </c>
      <c r="E362" s="22" t="s">
        <v>512</v>
      </c>
      <c r="F362" s="22" t="s">
        <v>446</v>
      </c>
      <c r="G362" s="22" t="s">
        <v>28</v>
      </c>
      <c r="H362" s="22" t="s">
        <v>29</v>
      </c>
      <c r="I362" s="22" t="s">
        <v>30</v>
      </c>
      <c r="J362" s="22" t="s">
        <v>83</v>
      </c>
      <c r="K362" s="22" t="s">
        <v>441</v>
      </c>
      <c r="L362" s="22" t="s">
        <v>33</v>
      </c>
      <c r="M362" s="22" t="s">
        <v>34</v>
      </c>
      <c r="N362" s="22" t="s">
        <v>33</v>
      </c>
      <c r="O362" s="22" t="s">
        <v>35</v>
      </c>
      <c r="P362" s="22" t="s">
        <v>705</v>
      </c>
      <c r="Q362" s="13">
        <v>66725000</v>
      </c>
      <c r="R362" s="10">
        <v>66725000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66725000</v>
      </c>
      <c r="AD362" s="13">
        <v>0</v>
      </c>
    </row>
    <row r="363" spans="1:31" ht="33.75">
      <c r="A363" s="7">
        <v>588</v>
      </c>
      <c r="B363" s="8">
        <v>40063627</v>
      </c>
      <c r="C363" s="9" t="s">
        <v>406</v>
      </c>
      <c r="D363" s="8" t="s">
        <v>637</v>
      </c>
      <c r="E363" s="8" t="s">
        <v>512</v>
      </c>
      <c r="F363" s="8" t="s">
        <v>446</v>
      </c>
      <c r="G363" s="8" t="s">
        <v>28</v>
      </c>
      <c r="H363" s="8" t="s">
        <v>29</v>
      </c>
      <c r="I363" s="8" t="s">
        <v>30</v>
      </c>
      <c r="J363" s="8" t="s">
        <v>475</v>
      </c>
      <c r="K363" s="8" t="s">
        <v>32</v>
      </c>
      <c r="L363" s="8" t="s">
        <v>33</v>
      </c>
      <c r="M363" s="8" t="s">
        <v>34</v>
      </c>
      <c r="N363" s="8" t="s">
        <v>476</v>
      </c>
      <c r="O363" s="8" t="s">
        <v>35</v>
      </c>
      <c r="P363" s="8" t="s">
        <v>477</v>
      </c>
      <c r="Q363" s="10">
        <v>65761748</v>
      </c>
      <c r="R363" s="10">
        <f t="shared" si="12"/>
        <v>65761748</v>
      </c>
      <c r="S363" s="10">
        <v>0</v>
      </c>
      <c r="T363" s="10">
        <v>0</v>
      </c>
      <c r="U363" s="10">
        <v>0</v>
      </c>
      <c r="V363" s="10">
        <v>65761748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</row>
    <row r="364" spans="1:31" ht="33.75">
      <c r="A364" s="7">
        <v>589</v>
      </c>
      <c r="B364" s="11">
        <v>40069876</v>
      </c>
      <c r="C364" s="12" t="s">
        <v>406</v>
      </c>
      <c r="D364" s="11" t="s">
        <v>638</v>
      </c>
      <c r="E364" s="11" t="s">
        <v>512</v>
      </c>
      <c r="F364" s="11" t="s">
        <v>446</v>
      </c>
      <c r="G364" s="11" t="s">
        <v>28</v>
      </c>
      <c r="H364" s="11" t="s">
        <v>29</v>
      </c>
      <c r="I364" s="11" t="s">
        <v>30</v>
      </c>
      <c r="J364" s="11" t="s">
        <v>83</v>
      </c>
      <c r="K364" s="11" t="s">
        <v>90</v>
      </c>
      <c r="L364" s="11" t="s">
        <v>33</v>
      </c>
      <c r="M364" s="11" t="s">
        <v>34</v>
      </c>
      <c r="N364" s="11" t="s">
        <v>426</v>
      </c>
      <c r="O364" s="11" t="s">
        <v>35</v>
      </c>
      <c r="P364" s="11" t="s">
        <v>639</v>
      </c>
      <c r="Q364" s="13">
        <v>82875000</v>
      </c>
      <c r="R364" s="10">
        <f>SUM(S364:AD364)</f>
        <v>82875000</v>
      </c>
      <c r="S364" s="13">
        <v>0</v>
      </c>
      <c r="T364" s="13">
        <v>0</v>
      </c>
      <c r="U364" s="13">
        <v>0</v>
      </c>
      <c r="V364" s="13">
        <v>82875000</v>
      </c>
      <c r="W364" s="13">
        <v>0</v>
      </c>
      <c r="X364" s="13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0</v>
      </c>
      <c r="AD364" s="13">
        <v>0</v>
      </c>
    </row>
    <row r="366" spans="1:31">
      <c r="A366" s="14"/>
      <c r="B366" s="14"/>
      <c r="C366" s="14"/>
      <c r="D366" s="4" t="s">
        <v>662</v>
      </c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5">
        <f t="shared" ref="Q366:AD366" si="14">SUBTOTAL(9,Q4:Q364)</f>
        <v>100746371378</v>
      </c>
      <c r="R366" s="15">
        <f t="shared" si="14"/>
        <v>95214231635</v>
      </c>
      <c r="S366" s="15">
        <f t="shared" si="14"/>
        <v>1313014080</v>
      </c>
      <c r="T366" s="15">
        <f t="shared" si="14"/>
        <v>20404984933</v>
      </c>
      <c r="U366" s="15">
        <f t="shared" si="14"/>
        <v>3121323198</v>
      </c>
      <c r="V366" s="15">
        <f t="shared" si="14"/>
        <v>4355276649</v>
      </c>
      <c r="W366" s="15">
        <f t="shared" si="14"/>
        <v>3938098541</v>
      </c>
      <c r="X366" s="15">
        <f t="shared" si="14"/>
        <v>3169851585</v>
      </c>
      <c r="Y366" s="15">
        <f t="shared" si="14"/>
        <v>6662013095</v>
      </c>
      <c r="Z366" s="15">
        <f t="shared" si="14"/>
        <v>9831302666</v>
      </c>
      <c r="AA366" s="15">
        <f t="shared" si="14"/>
        <v>5173680663</v>
      </c>
      <c r="AB366" s="15">
        <f t="shared" si="14"/>
        <v>8130632743</v>
      </c>
      <c r="AC366" s="15">
        <f t="shared" si="14"/>
        <v>7120343563</v>
      </c>
      <c r="AD366" s="15">
        <f t="shared" si="14"/>
        <v>21993709919</v>
      </c>
    </row>
    <row r="367" spans="1:31" s="17" customFormat="1">
      <c r="A367" s="16" t="s">
        <v>640</v>
      </c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</row>
    <row r="368" spans="1:31" s="17" customFormat="1">
      <c r="A368" s="16" t="s">
        <v>641</v>
      </c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8"/>
      <c r="U368" s="18"/>
      <c r="V368" s="16"/>
      <c r="W368" s="16"/>
      <c r="X368" s="16"/>
      <c r="Y368" s="16"/>
      <c r="Z368" s="16"/>
      <c r="AA368" s="18"/>
      <c r="AB368" s="18"/>
      <c r="AC368" s="18"/>
      <c r="AD368" s="18"/>
      <c r="AE368" s="16"/>
    </row>
    <row r="369" spans="1:31" s="17" customFormat="1">
      <c r="A369" s="16" t="s">
        <v>642</v>
      </c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8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</row>
    <row r="370" spans="1:31">
      <c r="AC370" s="30"/>
    </row>
    <row r="371" spans="1:31">
      <c r="AC371" s="30"/>
    </row>
    <row r="372" spans="1:31">
      <c r="AC372" s="30"/>
    </row>
    <row r="373" spans="1:31">
      <c r="AC373" s="30"/>
    </row>
  </sheetData>
  <autoFilter ref="A3:AD364" xr:uid="{00000000-0009-0000-0000-000000000000}"/>
  <pageMargins left="0.25" right="0.25" top="0.25" bottom="0.25" header="0.5" footer="0.5"/>
  <pageSetup paperSize="9" orientation="landscape" verticalDpi="0" r:id="rId1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Victor Vera</cp:lastModifiedBy>
  <cp:lastPrinted>2025-10-29T14:44:15Z</cp:lastPrinted>
  <dcterms:created xsi:type="dcterms:W3CDTF">2025-07-14T15:10:39Z</dcterms:created>
  <dcterms:modified xsi:type="dcterms:W3CDTF">2026-01-29T15:21:48Z</dcterms:modified>
</cp:coreProperties>
</file>